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tro" sheetId="1" r:id="rId3"/>
    <sheet state="visible" name="Coordination" sheetId="2" r:id="rId4"/>
    <sheet state="visible" name="Data Availability" sheetId="3" r:id="rId5"/>
    <sheet state="visible" name="Tasking" sheetId="4" r:id="rId6"/>
    <sheet state="visible" name="SkypeEmail Groups" sheetId="5" r:id="rId7"/>
    <sheet state="visible" name="Resources Categorized" sheetId="6" r:id="rId8"/>
    <sheet state="visible" name="To File" sheetId="7" r:id="rId9"/>
    <sheet state="visible" name="Data Needs" sheetId="8" r:id="rId10"/>
    <sheet state="visible" name="Data Collection Matrix" sheetId="9" r:id="rId11"/>
    <sheet state="visible" name="Capability Matrix" sheetId="10" r:id="rId12"/>
    <sheet state="visible" name="Web Enabled Platforms" sheetId="11" r:id="rId13"/>
    <sheet state="visible" name="Data Sharing Platforms" sheetId="12" r:id="rId14"/>
    <sheet state="visible" name="Glossary" sheetId="13" r:id="rId15"/>
    <sheet state="visible" name="WWHGD Ebola sites-17 September" sheetId="14" r:id="rId16"/>
    <sheet state="visible" name="Articles" sheetId="15" r:id="rId17"/>
    <sheet state="visible" name="Contact Tracing" sheetId="16" r:id="rId18"/>
  </sheets>
  <definedNames>
    <definedName localSheetId="8" name="_ednref1">'Data Collection Matrix'!$A$85</definedName>
    <definedName localSheetId="8" name="Print_Titles">'Data Collection Matrix'!$A$6:$IW$6</definedName>
    <definedName localSheetId="8" name="Print_Area">'Data Collection Matrix'!$A$4:$N$190</definedName>
    <definedName hidden="1" localSheetId="1" name="_xlnm._FilterDatabase">Coordination!$A$4:$G$181</definedName>
    <definedName hidden="1" localSheetId="3" name="_xlnm._FilterDatabase">Tasking!$B$8:$G$38</definedName>
    <definedName hidden="1" localSheetId="5" name="_xlnm._FilterDatabase">'Resources Categorized'!$A$3:$H$114</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5">
      <text>
        <t xml:space="preserve">This is intended to support operational shared situational awareness (data integration and visualization) efforts amongst responding organizations.  Some of the data sources are available in other tabs of this document.  The aim here is to identify "authoritative sources" and to encourage sharing from them to others engaged in the crisis.</t>
      </text>
    </comment>
    <comment authorId="0" ref="B6">
      <text>
        <t xml:space="preserve">Example:  .ppt slide, Maps, Reports, data (.kml, .kmz, .shp, .doc, .pdf, .xls…), DCO net meeting, telecon, etc. </t>
      </text>
    </comment>
    <comment authorId="0" ref="I6">
      <text>
        <t xml:space="preserve">Describe your intended use and what others may potentially use it for</t>
      </text>
    </comment>
    <comment authorId="0" ref="L6">
      <text>
        <t xml:space="preserve">Example:  Identify web-page, portal or reference material where others may find the information
</t>
      </text>
    </comment>
  </commentList>
</comments>
</file>

<file path=xl/sharedStrings.xml><?xml version="1.0" encoding="utf-8"?>
<sst xmlns="http://schemas.openxmlformats.org/spreadsheetml/2006/main" count="5346" uniqueCount="2685">
  <si>
    <t>THIS INFORMATION IS NO LONGER UP TO DATE</t>
  </si>
  <si>
    <t>This sheet is for listing contact info on organizations and individuals working in the digital sphere on finding and mapping information on the 2014 West-african Ebola Outbreak. Please click on the tabs at the bottom of this sheet for adding information on current tasks, resources and GIS data
The Daily summary from the Skype group is at https://docs.google.com/spreadsheets/d/10rHxBek6Zd_YRXBwLSOzlO2vabDJLErtxJ-EkqimGjU/edit#gid=1271913176</t>
  </si>
  <si>
    <t>This spreadsheet should be used to share information on GIS datasets of use in the ebola response</t>
  </si>
  <si>
    <t>Name</t>
  </si>
  <si>
    <t>email</t>
  </si>
  <si>
    <t>Skypehandle</t>
  </si>
  <si>
    <t>Affiliation (if any)</t>
  </si>
  <si>
    <t>Role</t>
  </si>
  <si>
    <t>Specialisation</t>
  </si>
  <si>
    <t>Response Level</t>
  </si>
  <si>
    <t>Field location (this should only be completed by people in the field, and should be just the primary country name)</t>
  </si>
  <si>
    <t>Chataigner Patrice</t>
  </si>
  <si>
    <t>pc@acaps.org</t>
  </si>
  <si>
    <t>pchataigner</t>
  </si>
  <si>
    <t>ACAPS</t>
  </si>
  <si>
    <t>Senior analyst</t>
  </si>
  <si>
    <t>Analysis</t>
  </si>
  <si>
    <t>Description</t>
  </si>
  <si>
    <t>Country/ies</t>
  </si>
  <si>
    <t>Data type</t>
  </si>
  <si>
    <t>Link or Contact details to access the data</t>
  </si>
  <si>
    <t>Date of issue</t>
  </si>
  <si>
    <t>Notes</t>
  </si>
  <si>
    <t>Source</t>
  </si>
  <si>
    <t>CODs for Guinea, Sierra Leone, Liberia and Mali</t>
  </si>
  <si>
    <t>Global to regional</t>
  </si>
  <si>
    <t>Nadia Noumri</t>
  </si>
  <si>
    <t>nn@acaps.org</t>
  </si>
  <si>
    <t>nadia.noumri</t>
  </si>
  <si>
    <t>Information Analyst</t>
  </si>
  <si>
    <t>Global and regional</t>
  </si>
  <si>
    <t>Marga Ledo</t>
  </si>
  <si>
    <t>mls@acaps.org</t>
  </si>
  <si>
    <t>kyrgzmarga</t>
  </si>
  <si>
    <t>ACAPS IFRC</t>
  </si>
  <si>
    <t>Analyst  &amp; assessment</t>
  </si>
  <si>
    <t>Tsike-Sossah Eyram Simon</t>
  </si>
  <si>
    <t>s.tsike-sosaah@acippwestafrica.org</t>
  </si>
  <si>
    <t>acipp.Wafrica</t>
  </si>
  <si>
    <t>ACIPP West Africa/DERSWA</t>
  </si>
  <si>
    <t>Executive Director</t>
  </si>
  <si>
    <t>Training/Project Management</t>
  </si>
  <si>
    <t>Sierra Leone/Liberia/Ghana</t>
  </si>
  <si>
    <t>Camilla Hermann</t>
  </si>
  <si>
    <t>hermanncamilla@gmail.com</t>
  </si>
  <si>
    <t>cfh236</t>
  </si>
  <si>
    <t>ACT</t>
  </si>
  <si>
    <t>Project Lead</t>
  </si>
  <si>
    <t>Regional / Global</t>
  </si>
  <si>
    <t>Colby Wilkason</t>
  </si>
  <si>
    <t>colby.wilkason@redcross.org</t>
  </si>
  <si>
    <t>c.wilkason</t>
  </si>
  <si>
    <t>American Red Cross</t>
  </si>
  <si>
    <t>Disaster IM</t>
  </si>
  <si>
    <t>Global</t>
  </si>
  <si>
    <t>Dale Kunce</t>
  </si>
  <si>
    <t>dale.kunce@redcross.org</t>
  </si>
  <si>
    <t>dkunce</t>
  </si>
  <si>
    <t>GIS IFRC Support</t>
  </si>
  <si>
    <t>GIS</t>
  </si>
  <si>
    <t>Helen Welch</t>
  </si>
  <si>
    <t>helen.welch@redcross.org</t>
  </si>
  <si>
    <t>helen.welch5</t>
  </si>
  <si>
    <t>American Red Cross/IFRC</t>
  </si>
  <si>
    <t>Info Analyst/Coordinate remote IM support for IFRC</t>
  </si>
  <si>
    <t>IM</t>
  </si>
  <si>
    <t>Joseph Pollack</t>
  </si>
  <si>
    <t>josephrichardpollack@gmail.com</t>
  </si>
  <si>
    <t>josephrichardpollack</t>
  </si>
  <si>
    <t>American Statistical Association</t>
  </si>
  <si>
    <t>Admin level 1 boundaries</t>
  </si>
  <si>
    <t>Crisis Response</t>
  </si>
  <si>
    <t xml:space="preserve">Statistics, Data, Algorithms </t>
  </si>
  <si>
    <t>All Affected Countries</t>
  </si>
  <si>
    <t>Andrew Braye</t>
  </si>
  <si>
    <t>abraye@redcross.org.uk</t>
  </si>
  <si>
    <t>andrewbraye</t>
  </si>
  <si>
    <t>British Red Cross</t>
  </si>
  <si>
    <t>GIS BRC team contact</t>
  </si>
  <si>
    <t>global</t>
  </si>
  <si>
    <t>Guinea</t>
  </si>
  <si>
    <t>Shapefiles</t>
  </si>
  <si>
    <t>Kat Hicks</t>
  </si>
  <si>
    <t>khicks@redcross.org.uk</t>
  </si>
  <si>
    <t>khicks92</t>
  </si>
  <si>
    <t>GIS Volunteer</t>
  </si>
  <si>
    <t>http://www.humanitarianresponse.info/operations/guinea/dataset/guinea-admin-level-1-boundaries</t>
  </si>
  <si>
    <t>Paul Knight</t>
  </si>
  <si>
    <t>paulknight@redcross.org.uk</t>
  </si>
  <si>
    <t>pknight03</t>
  </si>
  <si>
    <t>GIS/IM</t>
  </si>
  <si>
    <t>Simon Johnson</t>
  </si>
  <si>
    <t>sjohnson@redcross.org.uk</t>
  </si>
  <si>
    <t>simon_b_johnson</t>
  </si>
  <si>
    <t>Emily Zielinski-Gutierrez</t>
  </si>
  <si>
    <t>Contains OCHA Pcodes, and health codes (23/09/2014)</t>
  </si>
  <si>
    <t>Admin level 2 boundaries</t>
  </si>
  <si>
    <t>https://www.humanitarianresponse.info/operations/west-and-central-africa/dataset/guinea-admin-level-2-boundaries</t>
  </si>
  <si>
    <t>ebz0@cdc.gov</t>
  </si>
  <si>
    <t>Contains OCHA Pcodes, and health codes (22/09/2014)</t>
  </si>
  <si>
    <t>Admin level 3 boundaries</t>
  </si>
  <si>
    <t>http://www.humanitarianresponse.info/operations/guinea/dataset/guinea-admin-level-3-boundaries</t>
  </si>
  <si>
    <t>CDC</t>
  </si>
  <si>
    <t>Justin Williams</t>
  </si>
  <si>
    <t>Contains OCHA Pcodes</t>
  </si>
  <si>
    <t>ayq8@cdc.gov</t>
  </si>
  <si>
    <t>Sierra Leone</t>
  </si>
  <si>
    <t>Misha Park Robyn</t>
  </si>
  <si>
    <t>ydi4@cdc.gov</t>
  </si>
  <si>
    <t>http://www.humanitarianresponse.info/sites/www.humanitarianresponse.info/files/sle_adm1.zip</t>
  </si>
  <si>
    <t>Rakesh Bharania</t>
  </si>
  <si>
    <t>rbharani@cisco.com</t>
  </si>
  <si>
    <t>densaer</t>
  </si>
  <si>
    <t>Cisco Tactical Operations</t>
  </si>
  <si>
    <t>Ebola Technical Lead</t>
  </si>
  <si>
    <t>Telecoms, Internet infrastructure, IP Security</t>
  </si>
  <si>
    <t>Global (SL,Liberia/Ghana)</t>
  </si>
  <si>
    <t>https://www.humanitarianresponse.info/operations/west-and-central-africa/dataset/sierra-leone-admin-level-2-boundaries</t>
  </si>
  <si>
    <t>Elie Calhoun</t>
  </si>
  <si>
    <t>elie@codeinnovation.com</t>
  </si>
  <si>
    <t>elie.calhoun</t>
  </si>
  <si>
    <t>Code Innovation / public health consultant</t>
  </si>
  <si>
    <t>Innovations adviser</t>
  </si>
  <si>
    <t>mobile learning, behavior change communications, PPEs</t>
  </si>
  <si>
    <t>Contains OCHA Pcodes, and health codes (18/09/2014)</t>
  </si>
  <si>
    <t>West Africa</t>
  </si>
  <si>
    <t>Jilian Sacks</t>
  </si>
  <si>
    <t>jas2395@columbia.edu</t>
  </si>
  <si>
    <t>jilianamber</t>
  </si>
  <si>
    <t>Columbia University - Earth Institute</t>
  </si>
  <si>
    <t>http://www.humanitarianresponse.info/sites/www.humanitarianresponse.info/files/sle_adm3.zip</t>
  </si>
  <si>
    <t>Technical adviser</t>
  </si>
  <si>
    <t>Immunologist</t>
  </si>
  <si>
    <t>SL / Liberia / Guinea</t>
  </si>
  <si>
    <t>Jessica Espey</t>
  </si>
  <si>
    <t>jessica.espey@unsdsn.org</t>
  </si>
  <si>
    <t>With govt pcodes (numeric)</t>
  </si>
  <si>
    <t>jessica.espey</t>
  </si>
  <si>
    <t>Columbia University - Earth Institute / SDSN</t>
  </si>
  <si>
    <t>Partnerships adviser</t>
  </si>
  <si>
    <t>Admin level 4 boundaries</t>
  </si>
  <si>
    <t>Formerly SpAd to President Sirleaf</t>
  </si>
  <si>
    <t>Liberia / Sierra Leone</t>
  </si>
  <si>
    <t>http://www.humanitarianresponse.info/sites/www.humanitarianresponse.info/files/sle_adm4.zip</t>
  </si>
  <si>
    <t>Juana de Catheu</t>
  </si>
  <si>
    <t>jc@devresults.eu</t>
  </si>
  <si>
    <t>jdecatheu</t>
  </si>
  <si>
    <t>Consultant @EU Founder@Ebola Watch: v1 policy insights from Ebola responders from the ground (launch mid-October). v2 a multi-organisation data and analysis watchboard to improve the Ebola response (November)</t>
  </si>
  <si>
    <t>Policy analyst</t>
  </si>
  <si>
    <t>Governance and security, West and Central Africa</t>
  </si>
  <si>
    <t>Regional</t>
  </si>
  <si>
    <t>Liberia</t>
  </si>
  <si>
    <t>Joel Myhre</t>
  </si>
  <si>
    <t xml:space="preserve">myhrejo@who.int &amp; joel@nordicgeospatial.com </t>
  </si>
  <si>
    <t>nordicgeospatial</t>
  </si>
  <si>
    <t>https://www.humanitarianresponse.info/operations/liberia/dataset/liberia-admin-level-1-boundaries</t>
  </si>
  <si>
    <t>Consultant to WHO HQ EOC</t>
  </si>
  <si>
    <t>HA/DR Capacity Building &amp; Geospatial Project Management</t>
  </si>
  <si>
    <t>GIS, interoperability</t>
  </si>
  <si>
    <t>Imogen Wall</t>
  </si>
  <si>
    <t>Contains OCHA Pcodes, and health codes (MapAction working with govnt to get more recent file)</t>
  </si>
  <si>
    <t>i-wall@dfid.gov.uk</t>
  </si>
  <si>
    <t>imogenwall</t>
  </si>
  <si>
    <t>DfID</t>
  </si>
  <si>
    <t>Information and Reports</t>
  </si>
  <si>
    <t>Reporting and communication</t>
  </si>
  <si>
    <t>https://www.humanitarianresponse.info/operations/liberia/dataset/liberia-admin-level-2-boundaries</t>
  </si>
  <si>
    <t>Luke Caley</t>
  </si>
  <si>
    <t>l-caley@dfid.gov.uk</t>
  </si>
  <si>
    <t>luke-caley</t>
  </si>
  <si>
    <t>DFID-CHASE</t>
  </si>
  <si>
    <t>Humanitarian Affairs Officer</t>
  </si>
  <si>
    <t>Contains OCHA Pcodes (MapAction working with govnt to get more recent file)</t>
  </si>
  <si>
    <t>Rob Baker</t>
  </si>
  <si>
    <t>rrbaker@gmail.com</t>
  </si>
  <si>
    <t>rrbaker3</t>
  </si>
  <si>
    <t>Settlement (populated places)</t>
  </si>
  <si>
    <t>Digital Humanitarian Network</t>
  </si>
  <si>
    <t>Web dev / data viz</t>
  </si>
  <si>
    <t>excel</t>
  </si>
  <si>
    <t xml:space="preserve">(23/09) OSM absorbing into system, data is currently here: https://www.dropbox.com/s/2p5xrvytzsa329g/osm-place-guinea-2014-09-11.xlsx?dl=0 </t>
  </si>
  <si>
    <t>Jonathan Jackson</t>
  </si>
  <si>
    <t>jjackson@dimagi.com</t>
  </si>
  <si>
    <t>(23/09) OSM absorbing into system</t>
  </si>
  <si>
    <t>jonathanljackson</t>
  </si>
  <si>
    <t>Dimagi</t>
  </si>
  <si>
    <t>CEO</t>
  </si>
  <si>
    <t>Mobile, Data, Cloud</t>
  </si>
  <si>
    <t>Evert Bopp</t>
  </si>
  <si>
    <t>evert@disastertechlab.org</t>
  </si>
  <si>
    <t>evert_bopp</t>
  </si>
  <si>
    <t>Disaster Tech Lab</t>
  </si>
  <si>
    <t>CEO/Founder Disaster Tech Lab</t>
  </si>
  <si>
    <t>Digital communications, wifi, VSAT, VoIP etc. in Disaster Zones. Previously deployed to Haiti, Philippines and multiple disasters across USA</t>
  </si>
  <si>
    <t>(23/09)OSM absorbing into system, data is currently here: https://www.dropbox.com/s/u8y5vobzcjtjc82/osm-place-sierra-leone-2014-09-11.xlsx?dl=0</t>
  </si>
  <si>
    <t>Arthur Vaye</t>
  </si>
  <si>
    <t>fabulousv2001@yahoo.com</t>
  </si>
  <si>
    <t>Dispatch</t>
  </si>
  <si>
    <t>To be determined (MapAction working with government and will be shared)</t>
  </si>
  <si>
    <t>mapaction working with government to get updated data</t>
  </si>
  <si>
    <t>John Holloway</t>
  </si>
  <si>
    <t>john.e.holloway2.civ@mail.mil</t>
  </si>
  <si>
    <t>Admin 0 Boundaries:</t>
  </si>
  <si>
    <t>Mali</t>
  </si>
  <si>
    <t>john.holloway4</t>
  </si>
  <si>
    <t>DoD-CIO</t>
  </si>
  <si>
    <t>Comms and Information Sharing in Disasters</t>
  </si>
  <si>
    <t>http://www.humanitarianresponse.info/operations/mali/dataset/mali-admin-level-0-international-boundaries</t>
  </si>
  <si>
    <t>Justin Lorenzon</t>
  </si>
  <si>
    <t>justin.lorenzon@ehealthafrica.org</t>
  </si>
  <si>
    <t>eHealth Africa</t>
  </si>
  <si>
    <t>Supporting county operations with integrated data collection tools based on custom development and DCP type deployments</t>
  </si>
  <si>
    <t>Marty Balikov</t>
  </si>
  <si>
    <t>mbalikov@esri.com</t>
  </si>
  <si>
    <t>martin.balikov</t>
  </si>
  <si>
    <t>Esri</t>
  </si>
  <si>
    <t>GIS Consultant, Practice Lead</t>
  </si>
  <si>
    <t>GIS Planning, Program Management</t>
  </si>
  <si>
    <t>Mike Ruth</t>
  </si>
  <si>
    <t>mruth@esri.com</t>
  </si>
  <si>
    <t>mruth98501</t>
  </si>
  <si>
    <t>GIS Consultant</t>
  </si>
  <si>
    <t>GIS Implamentation, Capacity Building</t>
  </si>
  <si>
    <t>Sam Libby</t>
  </si>
  <si>
    <t>slibby@esri.com</t>
  </si>
  <si>
    <t>slibbs</t>
  </si>
  <si>
    <t>NGO Technical Lead</t>
  </si>
  <si>
    <t>IT Architecture, Mapping and data maintenance</t>
  </si>
  <si>
    <t>Travis Butcher</t>
  </si>
  <si>
    <t>tbutcher@esri.com</t>
  </si>
  <si>
    <t>travisbutcher</t>
  </si>
  <si>
    <t>Data integration, Mobile Technology</t>
  </si>
  <si>
    <t>Sarah Torrance</t>
  </si>
  <si>
    <t>storrance@fhi360.org</t>
  </si>
  <si>
    <t>sarahthomas81</t>
  </si>
  <si>
    <t>FHI 360</t>
  </si>
  <si>
    <t>Project Manager</t>
  </si>
  <si>
    <t>Management</t>
  </si>
  <si>
    <t>Admin 1 Boundaries (Regions):</t>
  </si>
  <si>
    <t>Liberia and Sierra Leone</t>
  </si>
  <si>
    <t>Linus Bengtsson</t>
  </si>
  <si>
    <t>linus.bengtsson@flowminder.org</t>
  </si>
  <si>
    <t>linusbengtsson</t>
  </si>
  <si>
    <t>http://www.humanitarianresponse.info/operations/mali/dataset/mali-admin-level-1-boundaries-1</t>
  </si>
  <si>
    <t>Admin 2 Boundaries (Cercles):</t>
  </si>
  <si>
    <t xml:space="preserve">Flowminder, Department of Public Health Sciences
Karolinska Institute
</t>
  </si>
  <si>
    <t>Director Flowminder, Researcher</t>
  </si>
  <si>
    <t>http://www.humanitarianresponse.info/operations/mali/dataset/mali-admin-level-2-boundaries-0</t>
  </si>
  <si>
    <t>Ellen Jorgensen</t>
  </si>
  <si>
    <t>ejorgensen@genspace.org</t>
  </si>
  <si>
    <t>edjorg</t>
  </si>
  <si>
    <t>Genspace NYC</t>
  </si>
  <si>
    <t>Admin 3 Boundaries (Communes):</t>
  </si>
  <si>
    <t>Executive Director, senior scientist/DIY practitioner/citizen science</t>
  </si>
  <si>
    <t>Chloe Stirk</t>
  </si>
  <si>
    <t>chloe.stirk@devinit.org</t>
  </si>
  <si>
    <t>http://www.humanitarianresponse.info/operations/mali/dataset/mali-admin-level-3-boundaries-0</t>
  </si>
  <si>
    <t>chloe.stirk.devinit.org</t>
  </si>
  <si>
    <t>Admin 4 Boundaries (only for Bamako):</t>
  </si>
  <si>
    <t>http://www.humanitarianresponse.info/operations/mali/dataset/mali-admin-level-4-boundaries</t>
  </si>
  <si>
    <t>Global Humanitarian Assistance (GHA) programme, Development Initiatives</t>
  </si>
  <si>
    <t>Programme Adviser</t>
  </si>
  <si>
    <t>data &amp; analysis on financial flows, mapping financial flows, transparency on resource allocation</t>
  </si>
  <si>
    <t>Steve Birnbaum</t>
  </si>
  <si>
    <t xml:space="preserve">Population Statistics (2013 Government estimations based on 2009 official national census): </t>
  </si>
  <si>
    <t>steve.birnbaum@gvf.org</t>
  </si>
  <si>
    <t>steve_birnbaum</t>
  </si>
  <si>
    <t>Global VSAT Forum</t>
  </si>
  <si>
    <t>Chair, HA/DR Programs</t>
  </si>
  <si>
    <t>http://www.humanitarianresponse.info/operations/mali/dataset/mali-population-statistics-0</t>
  </si>
  <si>
    <t>GVF represents the global satellite communications industry; Access to resources &amp; information sharing for disaster communications</t>
  </si>
  <si>
    <t>Lauren Burns</t>
  </si>
  <si>
    <t>lauren.burns@savethechildren.org</t>
  </si>
  <si>
    <t>lnburns</t>
  </si>
  <si>
    <t>Health Areas and Health Districts (these are the polygons used by the Ministry of Health to map the different health districts and health areas – they are different from political boundaries):</t>
  </si>
  <si>
    <t>Glonal Education CLuster, Save the Children International</t>
  </si>
  <si>
    <t>Global Education Cluster IM/KM Advisor</t>
  </si>
  <si>
    <t>http://www.humanitarianresponse.info/operations/mali/dataset/mali-health</t>
  </si>
  <si>
    <t>Paola Fava</t>
  </si>
  <si>
    <t>paola.fava@gnucoop.com</t>
  </si>
  <si>
    <t>pafalafa</t>
  </si>
  <si>
    <t>Gnucoop</t>
  </si>
  <si>
    <t>Innovation Advisor-mobile health &amp;GIS</t>
  </si>
  <si>
    <t>Biomedical Engineer</t>
  </si>
  <si>
    <t>Livelihoods data</t>
  </si>
  <si>
    <t>Ka-Ping Yee</t>
  </si>
  <si>
    <t>kpy@google.com</t>
  </si>
  <si>
    <t>zestyping</t>
  </si>
  <si>
    <t>http://www.fews.net/west-africa/liberia/livelihood-zone-map/january-2011</t>
  </si>
  <si>
    <t>Google Crisis Response</t>
  </si>
  <si>
    <t>Software engineer</t>
  </si>
  <si>
    <t>Data interop, web dev, Google Maps, GIS</t>
  </si>
  <si>
    <t>Emily Cohn</t>
  </si>
  <si>
    <t>emily.cohn@childrens.harvard.edu</t>
  </si>
  <si>
    <t>em_cohn</t>
  </si>
  <si>
    <t>HealthMap | Harvard</t>
  </si>
  <si>
    <t>Proogram Coordinator</t>
  </si>
  <si>
    <t>http://www.fews.net/west-africa/guinea/livelihood-zone-map/june-2013</t>
  </si>
  <si>
    <t>John Brownstein</t>
  </si>
  <si>
    <t>john_brownstein@harvard.edu</t>
  </si>
  <si>
    <t>johnbrownstein</t>
  </si>
  <si>
    <t>Director</t>
  </si>
  <si>
    <t>Epidemiology. Infectious Disease, GIS</t>
  </si>
  <si>
    <t>http://www.fews.net/west-africa/sierra-leone/livelihood-zone-map/november-2010</t>
  </si>
  <si>
    <t>Kate Zinszer</t>
  </si>
  <si>
    <t>kate.zinszer@mail.mcgill.ca</t>
  </si>
  <si>
    <t>katez77</t>
  </si>
  <si>
    <t>Postdoctorate fellow</t>
  </si>
  <si>
    <t>Epidemiology, Infectious Disease, GIS, surveillance, time series</t>
  </si>
  <si>
    <t>Andrew Buck</t>
  </si>
  <si>
    <t>andrew.r.buck@gmail.com</t>
  </si>
  <si>
    <t>HDX Ebola data</t>
  </si>
  <si>
    <t>andrewbuck40</t>
  </si>
  <si>
    <t>All</t>
  </si>
  <si>
    <t>HOT / OpenStreetMap</t>
  </si>
  <si>
    <t>West Africa Ebola OpenStreetMap Response Co-Lead</t>
  </si>
  <si>
    <t>https://data.hdx.rwlabs.org/ebola</t>
  </si>
  <si>
    <t>OpenStreetMap base map, Download services, Settlements, support for editing / exporting from OSM</t>
  </si>
  <si>
    <t>Pierre Béland</t>
  </si>
  <si>
    <t>pierzenh@yahoo.fr</t>
  </si>
  <si>
    <t>pierzen13</t>
  </si>
  <si>
    <t>Week by week ebola outbreak map</t>
  </si>
  <si>
    <t>Dashboard</t>
  </si>
  <si>
    <t>http://goo.gl/W8rFvY</t>
  </si>
  <si>
    <t>Mikel Maron</t>
  </si>
  <si>
    <t>mikel.maron@hotosm.org</t>
  </si>
  <si>
    <t>mikelmaron</t>
  </si>
  <si>
    <t>HOT, Presidential Innovation Fellow</t>
  </si>
  <si>
    <t>Board Member</t>
  </si>
  <si>
    <t>subnational rowca ebola data in the Google public data explorer</t>
  </si>
  <si>
    <t>Jean-Guilhem Cailton</t>
  </si>
  <si>
    <t>jguilhem@gmail.com</t>
  </si>
  <si>
    <t>jeanguilhem</t>
  </si>
  <si>
    <t>HOT/OSM</t>
  </si>
  <si>
    <t>http://bit.ly/1DlWxi0</t>
  </si>
  <si>
    <t>Volunteer</t>
  </si>
  <si>
    <t>OpenStreetMap, Imagery</t>
  </si>
  <si>
    <t>Mark Herringer</t>
  </si>
  <si>
    <t>mark@konektaz.info</t>
  </si>
  <si>
    <t>mark.herringer</t>
  </si>
  <si>
    <t xml:space="preserve">HOT/OSM </t>
  </si>
  <si>
    <t>Digital producer</t>
  </si>
  <si>
    <t>Project management</t>
  </si>
  <si>
    <t>Data for All Affected Countries</t>
  </si>
  <si>
    <t>Cat Graham</t>
  </si>
  <si>
    <t>cat@humanityroad.org</t>
  </si>
  <si>
    <t>peaceful_intent</t>
  </si>
  <si>
    <t>Humanity Road</t>
  </si>
  <si>
    <t>VP Operations</t>
  </si>
  <si>
    <t>Digital disaster team, leading large online teams, hospital projects relevant for this event Haiti, Sandy</t>
  </si>
  <si>
    <t>Global - we are open to offer surge support contact me if your team needs help</t>
  </si>
  <si>
    <t>Ahmed Alameldeen</t>
  </si>
  <si>
    <t>aalameldeen@icrc.org</t>
  </si>
  <si>
    <t>ahmed.icrc</t>
  </si>
  <si>
    <t>ICRC</t>
  </si>
  <si>
    <t>Medical Logistician</t>
  </si>
  <si>
    <t>Eric Rasmussen, MD</t>
  </si>
  <si>
    <t>RasmussenE@IHS-i.com</t>
  </si>
  <si>
    <t>EricRasmussen</t>
  </si>
  <si>
    <t>IHS-i.com, WWHGD.org</t>
  </si>
  <si>
    <t>CEO, IHS and Lead, Roddenberry Disaster Response Team</t>
  </si>
  <si>
    <t>medical doctor, humanitarian medicine, on-site water purification, epidemiology, medical evacuation protocols, medical informatics in difficult places, clinical care</t>
  </si>
  <si>
    <t>Carter Draper</t>
  </si>
  <si>
    <t>carter@ilabliberia.org</t>
  </si>
  <si>
    <t>carter.j.draper</t>
  </si>
  <si>
    <t>iLab Liberia</t>
  </si>
  <si>
    <t>IT Director</t>
  </si>
  <si>
    <t xml:space="preserve">Ushahidi, Google Maps, Fusion Tables, ArcGIS, Formhub, </t>
  </si>
  <si>
    <t>Local/Liberia</t>
  </si>
  <si>
    <t>Charles Dorme Cooper</t>
  </si>
  <si>
    <t>dorme@ilabliberia.org</t>
  </si>
  <si>
    <t>dormecooper</t>
  </si>
  <si>
    <t>Ushahidi, Google Maps &amp; other platforms, Fusion Tables, working with health INGOs</t>
  </si>
  <si>
    <t>Kpetermeni Siakor</t>
  </si>
  <si>
    <t>kpetermeni@ilabliberia.org</t>
  </si>
  <si>
    <t>tksiakor</t>
  </si>
  <si>
    <t>Software Development</t>
  </si>
  <si>
    <t>Luther Jeke</t>
  </si>
  <si>
    <t>luther@ilabliberia.org</t>
  </si>
  <si>
    <t>lujeke</t>
  </si>
  <si>
    <t>Training Director</t>
  </si>
  <si>
    <t>Ushahidi, Google Maps, Fusion Tables</t>
  </si>
  <si>
    <t>Teemu Ropponen</t>
  </si>
  <si>
    <t>OSM data</t>
  </si>
  <si>
    <t>teemu@ilabliberia.org</t>
  </si>
  <si>
    <t>Sierra Leone-Guinea-Liberia</t>
  </si>
  <si>
    <t>teemu.ropponen</t>
  </si>
  <si>
    <t>osm.bz2 format</t>
  </si>
  <si>
    <t>Country Director</t>
  </si>
  <si>
    <t>mobile data collection, Ushahidi, Google Maps &amp; other platforms, Fusion Tables, working with health INGOs</t>
  </si>
  <si>
    <t>http://osmd.ch/guinea/guinea.osm.bz2</t>
  </si>
  <si>
    <t>Nate Smith</t>
  </si>
  <si>
    <t>nsmith@immap.org</t>
  </si>
  <si>
    <t>disaster.nate</t>
  </si>
  <si>
    <t>iMMAP</t>
  </si>
  <si>
    <t>Advisor</t>
  </si>
  <si>
    <t>GIS and IM for HA</t>
  </si>
  <si>
    <t>?</t>
  </si>
  <si>
    <t>from datendelphin</t>
  </si>
  <si>
    <t>OSM</t>
  </si>
  <si>
    <t>Priority</t>
  </si>
  <si>
    <t>HIGH</t>
  </si>
  <si>
    <t>GIS (various)</t>
  </si>
  <si>
    <t>Christina Kraich-Rogers</t>
  </si>
  <si>
    <t>christinakr58@gmail.com</t>
  </si>
  <si>
    <t>http://export.hotosm.org/en/jobs/6834</t>
  </si>
  <si>
    <t>omamas7</t>
  </si>
  <si>
    <t>Info4Disasters/SBTF</t>
  </si>
  <si>
    <t>Co-founder</t>
  </si>
  <si>
    <t>updated daily</t>
  </si>
  <si>
    <t>Donna Weber</t>
  </si>
  <si>
    <t>HOT export page for affected area Guinee-Liberia-Sierra Leone</t>
  </si>
  <si>
    <t>1staid4@gmail.com</t>
  </si>
  <si>
    <t>weberdlee</t>
  </si>
  <si>
    <t>OSM placename data</t>
  </si>
  <si>
    <t>XML (.osm)</t>
  </si>
  <si>
    <t>http://overpass-api.de/api/interpreter?data=%3Cosm-script%3E%0A%3C%21--%20Area%20query%20for%20Guinea%2C%20%20Place%20Names%20--%3E%0A%3Cquery%20type%3D%22node%22%3E%0A%20%20%3Carea-query%20ref%3D%223600192778%22%2F%3E%0A%20%20%3Chas-kv%20k%3D%22place%22%20%2F%3E%0A%3C%2Fquery%3E%0A%3Cprint%20mode%3D%22meta%22%2F%3E%0A%3C%21--%20Area%20query%20for%20Liberia%2C%20%20Place%20Names%20--%3E%0A%3Cquery%20type%3D%22node%22%3E%0A%20%20%3Carea-query%20ref%3D%223600192780%22%2F%3E%0A%20%20%3Chas-kv%20k%3D%22place%22%20%2F%3E%0A%3C%2Fquery%3E%0A%3Cprint%20mode%3D%22meta%22%2F%3E%0A%3C%21--%20Area%20query%20for%20Sierra%20Leone%2C%20%20Place%20Names%20--%3E%0A%3Cquery%20type%3D%22node%22%3E%0A%20%20%3Carea-query%20ref%3D%223600192777%22%2F%3E%0A%20%20%3Chas-kv%20k%3D%22place%22%20%2F%3E%0A%3C%2Fquery%3E%0A%3Cprint%20mode%3D%22meta%22%2F%3E%0A%3C%2Fosm-script%3E</t>
  </si>
  <si>
    <t>Co-Founder</t>
  </si>
  <si>
    <t>Rename interpreter file to Guinea-Liberia-Sierra-Leone-places.osm</t>
  </si>
  <si>
    <t>Leesa Astredo</t>
  </si>
  <si>
    <t>leesa@info4disasters.org</t>
  </si>
  <si>
    <t>OSM residential landuse data</t>
  </si>
  <si>
    <t>viequesbound</t>
  </si>
  <si>
    <t xml:space="preserve">Co-Founder, Deployment Co-lead </t>
  </si>
  <si>
    <t>Emotinal Support of Digital Responders</t>
  </si>
  <si>
    <t>(Set by Christian Cricboom (OCHA ROWCA Dakar)</t>
  </si>
  <si>
    <t>Eduardo Jezierski</t>
  </si>
  <si>
    <t>MEDIUM</t>
  </si>
  <si>
    <t>edjez@instedd.org (cc schultz@instedd.org)</t>
  </si>
  <si>
    <t>http://overpass-api.de/api/interpreter?data=%3Cosm-script%3E%0A%3C%21--%20landuse%3Dresidential%20--%3E%0A%3C%21--%20Area%20query%20for%20Guinea%20--%3E%0A%3Cunion%3E%0A%3Cquery%20type%3D%22way%22%3E%0A%20%20%3Carea-query%20ref%3D%223600192778%22%2F%3E%0A%20%20%3Chas-kv%20k%3D%22landuse%22%20v%3D%22residential%22%20%2F%3E%0A%3C%2Fquery%3E%0A%3C%21--%20Area%20query%20for%20Liberia%20--%3E%0A%3Cquery%20type%3D%22way%22%3E%0A%20%20%3Carea-query%20ref%3D%223600192780%22%2F%3E%0A%20%20%3Chas-kv%20k%3D%22landuse%22%20v%3D%22residential%22%20%2F%3E%0A%3C%2Fquery%3E%0A%3C%21--%20Area%20query%20for%20Sierra%20Leone%20--%3E%0A%3Cquery%20type%3D%22way%22%3E%0A%20%20%3Carea-query%20ref%3D%223600192777%22%2F%3E%0A%20%20%3Chas-kv%20k%3D%22landuse%22%20v%3D%22residential%22%20%2F%3E%0A%3C%2Fquery%3E%0A%3C%2Funion%3E%0A%3Cprint%20mode%3D%22meta%22%2F%3E%0A%3C%21--%20recursively%20seach%20nodes%20for%20each%20way%20--%3E%0A%3Crecurse%20type%3D%22down%22%20%2F%3E%0A%3Cprint%20mode%3D%22meta%22%2F%3E%0A%3C%2Fosm-script%3E%0A</t>
  </si>
  <si>
    <t>eduardojezierski</t>
  </si>
  <si>
    <t>InSTEDD</t>
  </si>
  <si>
    <t>CEO/CTO</t>
  </si>
  <si>
    <t>Rename interpreter file to Guinea-Liberia-Sierra-Leone-landuse-residential.osm</t>
  </si>
  <si>
    <t>Field Design, Mobile operators and mobile systems (SMS, Voice, etc); contacts and connections to mobile operators; leads for Health Facility Registries in OHIE initiative (see Scott Teesdale &lt;steesdale@instedd.org&gt;)</t>
  </si>
  <si>
    <t>OSM roads data</t>
  </si>
  <si>
    <t>Scott Teesdale</t>
  </si>
  <si>
    <t>steesdale@instedd.org</t>
  </si>
  <si>
    <t>scott.teesdale</t>
  </si>
  <si>
    <t>Program Manager</t>
  </si>
  <si>
    <t>Epidemiologist, Community Manager for OpenHIE Facility Registry Community</t>
  </si>
  <si>
    <t>http://overpass-api.de/api/interpreter?data=%3Cosm-script%3E%0A%3C%21--%20Highways%20--%3E%0A%3C%21--%20Area%20query%20for%20Guinea%20--%3E%0A%3Cunion%3E%0A%3Cquery%20type%3D%22way%22%3E%0A%20%20%3Carea-query%20ref%3D%223600192778%22%2F%3E%0A%20%20%3Chas-kv%20k%3D%22highway%22%20%2F%3E%0A%3C%2Fquery%3E%0A%3C%21--%20Area%20query%20for%20Liberia%20--%3E%0A%3Cquery%20type%3D%22way%22%3E%0A%20%20%3Carea-query%20ref%3D%223600192780%22%2F%3E%0A%20%20%3Chas-kv%20k%3D%22highway%22%20%2F%3E%0A%3C%2Fquery%3E%0A%3C%21--%20Area%20query%20for%20Sierra%20Leone%20--%3E%0A%3Cquery%20type%3D%22way%22%3E%0A%20%20%3Carea-query%20ref%3D%223600192777%22%2F%3E%0A%20%20%3Chas-kv%20k%3D%22highway%22%20%2F%3E%0A%3C%2Fquery%3E%0A%3C%2Funion%3E%0A%3Cprint%20mode%3D%22meta%22%2F%3E%0A%3C%21--%20recursively%20seach%20nodes%20for%20each%20way%20--%3E%0A%3Crecurse%20type%3D%22down%22%20%2F%3E%0A%3Cprint%20mode%3D%22meta%22%2F%3E%0A%3C%2Fosm-script%3E%0A</t>
  </si>
  <si>
    <t>Chip Barnett</t>
  </si>
  <si>
    <t>LOW</t>
  </si>
  <si>
    <t>Rename interpreter file to Guinea-Liberia-Sierra-Leone-highways.osm</t>
  </si>
  <si>
    <t>chip.barnett@rescue.org</t>
  </si>
  <si>
    <t>chip.barnett</t>
  </si>
  <si>
    <t>OSM watercourses data</t>
  </si>
  <si>
    <t>International Rescue Committee</t>
  </si>
  <si>
    <t>Senior Technical Advisor for Organizational Measurement</t>
  </si>
  <si>
    <t>http://overpass-api.de/api/interpreter?data=%3Cosm-script%3E%0A%3C%21--%20Waterways%20--%3E%0A%3C%21--%20Area%20query%20for%20Guinea%20--%3E%0A%3Cunion%3E%0A%3Cquery%20type%3D%22way%22%3E%0A%20%20%3Carea-query%20ref%3D%223600192778%22%2F%3E%0A%20%20%3Chas-kv%20k%3D%22waterway%22%20%2F%3E%0A%3C%2Fquery%3E%0A%3C%21--%20Area%20query%20for%20Liberia%20--%3E%0A%3Cquery%20type%3D%22way%22%3E%0A%20%20%3Carea-query%20ref%3D%223600192780%22%2F%3E%0A%20%20%3Chas-kv%20k%3D%22waterway%22%20%2F%3E%0A%3C%2Fquery%3E%0A%3C%21--%20Area%20query%20for%20Sierra%20Leone%20--%3E%0A%3Cquery%20type%3D%22way%22%3E%0A%20%20%3Carea-query%20ref%3D%223600192777%22%2F%3E%0A%20%20%3Chas-kv%20k%3D%22waterway%22%20%2F%3E%0A%3C%2Fquery%3E%0A%3C%2Funion%3E%0A%3Cprint%20mode%3D%22meta%22%2F%3E%0A%3C%21--%20recursively%20seach%20nodes%20for%20each%20way%20--%3E%0A%3Crecurse%20type%3D%22down%22%20%2F%3E%0A%3Cprint%20mode%3D%22meta%22%2F%3E%0A%3C%2Fosm-script%3E%0A%0A</t>
  </si>
  <si>
    <t>Rename interpreter file to Guinea-Liberia-Sierra-Leone-waterways.osm</t>
  </si>
  <si>
    <t>Population data</t>
  </si>
  <si>
    <t>This spreadsheet should be used to share information about work being done remotely in support of the ebola response</t>
  </si>
  <si>
    <t>GIS (ESRI)</t>
  </si>
  <si>
    <t>http://www.worldpop.org.uk/ebola/Spatial_Data.7z</t>
  </si>
  <si>
    <t>Task ID</t>
  </si>
  <si>
    <t>Ernest Ostro</t>
  </si>
  <si>
    <t>ernest.ostro@rescue.org</t>
  </si>
  <si>
    <t>ostro.ernest</t>
  </si>
  <si>
    <t>Director, Software Systems</t>
  </si>
  <si>
    <t>archive contains datasets for admin regions &amp; settlements for all W African countries - mostly on most recent census, which may be as far back as 1990s</t>
  </si>
  <si>
    <t>Integrations, software engineering, IT general</t>
  </si>
  <si>
    <t>Worldpop</t>
  </si>
  <si>
    <t>Paul Amendola</t>
  </si>
  <si>
    <t>OSM layers</t>
  </si>
  <si>
    <t>West Africa (area affected)</t>
  </si>
  <si>
    <t>paul.amendola@rescue.org</t>
  </si>
  <si>
    <t>paul.amendola</t>
  </si>
  <si>
    <t>https://wiki.openstreetmap.org/wiki/2014_West_Africa_Ebola_Response#ShapeFiles_for_GIS_softwares</t>
  </si>
  <si>
    <t>Health Information Technical Advisor</t>
  </si>
  <si>
    <t>Organization:</t>
  </si>
  <si>
    <t>Gael Leloup</t>
  </si>
  <si>
    <t>gleloup@iom.int</t>
  </si>
  <si>
    <t>Activity/Data collection</t>
  </si>
  <si>
    <t>gleloup1</t>
  </si>
  <si>
    <t>IOM</t>
  </si>
  <si>
    <t>Mission Critical Actions</t>
  </si>
  <si>
    <t>IMO</t>
  </si>
  <si>
    <t>overview page for downloading various OSM datasets of relevance to outbreak</t>
  </si>
  <si>
    <t>Country level</t>
  </si>
  <si>
    <t>David Peters</t>
  </si>
  <si>
    <t>Map of ethnographic regions for Africa</t>
  </si>
  <si>
    <t>dpeters@jhu.edu</t>
  </si>
  <si>
    <t>JHSPH</t>
  </si>
  <si>
    <t>Facilitating 1000 DCP health workers to provide Community Center Care in Liberia</t>
  </si>
  <si>
    <t>Derek Cummings</t>
  </si>
  <si>
    <t>derek.cummings@jhu.edu</t>
  </si>
  <si>
    <t>Leading the epidemiologic surveillance strategies for the DRC</t>
  </si>
  <si>
    <t>Country(ies)</t>
  </si>
  <si>
    <t>Peter Winch</t>
  </si>
  <si>
    <t>pwinch@jhu.edu</t>
  </si>
  <si>
    <t>Shulin Jiang</t>
  </si>
  <si>
    <t>sjiang19@jhu.edu</t>
  </si>
  <si>
    <t>Tashrik Ahmed</t>
  </si>
  <si>
    <t>tahmed7@jhu.edu</t>
  </si>
  <si>
    <t>tashrik.ahmed</t>
  </si>
  <si>
    <t>Researcher</t>
  </si>
  <si>
    <t>Health Systems Strengthening, Health information systems</t>
  </si>
  <si>
    <t>Africa</t>
  </si>
  <si>
    <t>Alain Labrique</t>
  </si>
  <si>
    <t>alabriqu@gmail.com</t>
  </si>
  <si>
    <t>JHSPH - GmI</t>
  </si>
  <si>
    <t>http://worldmap.harvard.edu/data/geonode:Murdock_EA_2011_vkZ</t>
  </si>
  <si>
    <t>Helping to provide ICT support to an Unicef-DRC initiative to train 1000 DRC FHWs to be dispatched to Liberia</t>
  </si>
  <si>
    <t>Amanda Berman</t>
  </si>
  <si>
    <t>amanda.berman@jhu.edu</t>
  </si>
  <si>
    <t>amanda.berman</t>
  </si>
  <si>
    <t>JHU Ctr for Communication Pgrms</t>
  </si>
  <si>
    <t>Sr. Rsearch Assistant</t>
  </si>
  <si>
    <t>OSM query for marketplaces in West africa</t>
  </si>
  <si>
    <t>Status - in process / Published:</t>
  </si>
  <si>
    <t>Amrita Gill-Bailey</t>
  </si>
  <si>
    <t>Comment</t>
  </si>
  <si>
    <t>agbailey@jhu.edu</t>
  </si>
  <si>
    <t>Active skype group (Y/N) and contact</t>
  </si>
  <si>
    <t>http://overpass-turbo.eu/s/4Vu</t>
  </si>
  <si>
    <t>JHU-CCP</t>
  </si>
  <si>
    <t>Link</t>
  </si>
  <si>
    <t>T1</t>
  </si>
  <si>
    <t>Anna Helland</t>
  </si>
  <si>
    <t>SBTF</t>
  </si>
  <si>
    <t>anna.helland@jhu.edu</t>
  </si>
  <si>
    <t>OSM query for water wells</t>
  </si>
  <si>
    <t>Cellphone towers</t>
  </si>
  <si>
    <t>http://overpass-turbo.eu/s/4VA</t>
  </si>
  <si>
    <t>Bill Glass</t>
  </si>
  <si>
    <t>wglass@jhu.edu</t>
  </si>
  <si>
    <t>Hospitals data</t>
  </si>
  <si>
    <t>David Kulick</t>
  </si>
  <si>
    <t>david.kulick@jhu.edu</t>
  </si>
  <si>
    <t>Spreadsheet</t>
  </si>
  <si>
    <t>https://docs.google.com/spreadsheets/d/1iR-JFC3CUykIHfw88Plvfoukvww6AZaf-EYYrOn_KYw/edit?pli=1#gid=1474657653</t>
  </si>
  <si>
    <t>Elizabeth Serlemitsos</t>
  </si>
  <si>
    <t>eserlem1@jhu.edu</t>
  </si>
  <si>
    <t>Emily Ricotta</t>
  </si>
  <si>
    <t>Logistics information</t>
  </si>
  <si>
    <t>ericotta@jhu.edu</t>
  </si>
  <si>
    <t>Website</t>
  </si>
  <si>
    <t>http://www.logcluster.org/ops/ebola14</t>
  </si>
  <si>
    <t>James Bon Tempo</t>
  </si>
  <si>
    <t>James.BonTempo@jhu.edu</t>
  </si>
  <si>
    <t>City Atlases from UN Cartographic Section</t>
  </si>
  <si>
    <t>Conakry, Freetown, Lagos, Monrovia, Port Harcourt</t>
  </si>
  <si>
    <t>Kathryn Berteam</t>
  </si>
  <si>
    <t>Maps</t>
  </si>
  <si>
    <t>kbertram@jhu.edu</t>
  </si>
  <si>
    <t>ftp://ebola:outbreak@157.150.195.135</t>
  </si>
  <si>
    <t>Maria Elena Figueroa</t>
  </si>
  <si>
    <t>mfiguer1@jhu.edu</t>
  </si>
  <si>
    <t>Stella Babalola</t>
  </si>
  <si>
    <t>stellababalola@jhu.edu</t>
  </si>
  <si>
    <t>Cases data (Caitlin Rivers)</t>
  </si>
  <si>
    <t>Miquel Sitjar</t>
  </si>
  <si>
    <t>csv</t>
  </si>
  <si>
    <t>miquel_sitjar@jsi.com</t>
  </si>
  <si>
    <t>miquel_sitjar</t>
  </si>
  <si>
    <t>https://github.com/cmrivers/ebola</t>
  </si>
  <si>
    <t>JSI</t>
  </si>
  <si>
    <t>mHealth Technical Advisor</t>
  </si>
  <si>
    <t>Mobile Data collection, software development</t>
  </si>
  <si>
    <t>Kevin Hughes</t>
  </si>
  <si>
    <t>khughesliberia@gmail.com</t>
  </si>
  <si>
    <t>Ebola cases broken-down by gender (also available on HDX)</t>
  </si>
  <si>
    <t>kevin.hughes512</t>
  </si>
  <si>
    <t>Liberian Tsk Frce. liaison asst.</t>
  </si>
  <si>
    <t>Excel Dashboard</t>
  </si>
  <si>
    <t xml:space="preserve">solve communcation problems </t>
  </si>
  <si>
    <t>Assist the National Task force across the spectrum as directed</t>
  </si>
  <si>
    <t>Sebastian Muah</t>
  </si>
  <si>
    <t xml:space="preserve">stmuah@mopea.gov.lr </t>
  </si>
  <si>
    <t>sebastian.muah</t>
  </si>
  <si>
    <t>Libtelco &amp; Liberian National Ebola Taskforce</t>
  </si>
  <si>
    <t>OSM Data on potential helicopter landing sites (shools, pitches, commons)</t>
  </si>
  <si>
    <t xml:space="preserve">CEO </t>
  </si>
  <si>
    <t>GIS, Software Development, Statistics, Databases, Telecommunications</t>
  </si>
  <si>
    <t>Chris Grundy</t>
  </si>
  <si>
    <t>http://overpass-turbo.eu/s/5hF</t>
  </si>
  <si>
    <t xml:space="preserve">Chris.Grundy@lshtm.ac.uk </t>
  </si>
  <si>
    <t>grundyca</t>
  </si>
  <si>
    <t xml:space="preserve">London School of Tropical Medecine </t>
  </si>
  <si>
    <t>Head of GIS at LSHTM</t>
  </si>
  <si>
    <t>GIS training for field teams, GIS requirments for Epi</t>
  </si>
  <si>
    <t>Health Facilities UNICEF</t>
  </si>
  <si>
    <t>Andy Smith</t>
  </si>
  <si>
    <t>XLSX</t>
  </si>
  <si>
    <t>asmith@mapaction.org</t>
  </si>
  <si>
    <t>https://drive.google.com/file/d/0B0NbQdaPA7dsLS1mRVhMVERGV2c/view</t>
  </si>
  <si>
    <t>andrewphilipsmith</t>
  </si>
  <si>
    <t>MapAction</t>
  </si>
  <si>
    <t>Technical Director (currently providing back office support for MapAction)</t>
  </si>
  <si>
    <t>Duplicate of https://data.hdx.rwlabs.org/dataset/mali-health-facilities</t>
  </si>
  <si>
    <t>Jonny Douch</t>
  </si>
  <si>
    <t>jdouch@mapaction.org</t>
  </si>
  <si>
    <t>jdouch_mapaction</t>
  </si>
  <si>
    <t>Operations Director</t>
  </si>
  <si>
    <t>Becky Kervell</t>
  </si>
  <si>
    <t>rkervell@mapaction.org</t>
  </si>
  <si>
    <t>becky_day</t>
  </si>
  <si>
    <t>MapAction Sierra Leone Field Team</t>
  </si>
  <si>
    <t>Mapping</t>
  </si>
  <si>
    <t>Nick McWilliam</t>
  </si>
  <si>
    <t>Admin &amp; pop'n layer - Level 2</t>
  </si>
  <si>
    <t>nmcwilliam@mapaction.org</t>
  </si>
  <si>
    <t>nickmcw</t>
  </si>
  <si>
    <t>MapAction; MSF</t>
  </si>
  <si>
    <t>Communication</t>
  </si>
  <si>
    <t>MSF GIS in SLE from mid-Oct to end Nov</t>
  </si>
  <si>
    <t>https://cod.humanitarianresponse.info/sites/www.humanitarianresponse.info/files/gin_adm2_pop09_ins.xlsx</t>
  </si>
  <si>
    <t>Guinea, Liberia, Sierra Leone</t>
  </si>
  <si>
    <t>Helen Campbell</t>
  </si>
  <si>
    <t>Open Humanitarian Data Repository" - NetHope SBTF database</t>
  </si>
  <si>
    <t>Y (Per Aarvik)</t>
  </si>
  <si>
    <t>COD</t>
  </si>
  <si>
    <t>http://ohdr.nethope.opendata.arcgis.com/</t>
  </si>
  <si>
    <t>Admin layer - Level 1</t>
  </si>
  <si>
    <t>hcampbell@mapaction.org</t>
  </si>
  <si>
    <t>helenrcampbell</t>
  </si>
  <si>
    <t>MapAction/ACAPS</t>
  </si>
  <si>
    <t>GIS/IM Officer</t>
  </si>
  <si>
    <t>https://cod.humanitarianresponse.info/sites/www.humanitarianresponse.info/files/gin_adm1.zip</t>
  </si>
  <si>
    <t>GIS - situational mapping</t>
  </si>
  <si>
    <t>Paul van der Boor</t>
  </si>
  <si>
    <t>T2</t>
  </si>
  <si>
    <t>Paul_van_der_boor@mckinsey.com</t>
  </si>
  <si>
    <t>pvanderboor</t>
  </si>
  <si>
    <t xml:space="preserve">McKinsey &amp; Co. </t>
  </si>
  <si>
    <t>Organizations active on the ground</t>
  </si>
  <si>
    <t>Admin layer - Level 2</t>
  </si>
  <si>
    <t>Sierra Leone medical center data collection</t>
  </si>
  <si>
    <t>Andrew Pham</t>
  </si>
  <si>
    <t>https://cod.humanitarianresponse.info/sites/www.humanitarianresponse.info/files/gin_adm2.zip</t>
  </si>
  <si>
    <t>atpham@af.mercycorps.org</t>
  </si>
  <si>
    <t>andrew.tc.pham</t>
  </si>
  <si>
    <t>Mercy Corps</t>
  </si>
  <si>
    <t>M&amp;E Advisor</t>
  </si>
  <si>
    <t>GIS, Data Visualization, Mobile Data Collection</t>
  </si>
  <si>
    <t>Elevation</t>
  </si>
  <si>
    <t>Jeff Wishnie</t>
  </si>
  <si>
    <t>jwishnie@mercycorps.org</t>
  </si>
  <si>
    <t>jwishnie</t>
  </si>
  <si>
    <t>https://cod.humanitarianresponse.info/sites/www.humanitarianresponse.info/files/gin_dem.zip</t>
  </si>
  <si>
    <t>Dr. of Program Technology</t>
  </si>
  <si>
    <t>Mobile, MNO relations, digital data collection, software platforms</t>
  </si>
  <si>
    <t>Liberia to Regional</t>
  </si>
  <si>
    <t>Harmony Mabrey</t>
  </si>
  <si>
    <t>Multi-Faceted/Preparedness</t>
  </si>
  <si>
    <t>harmonym@microsoft.com</t>
  </si>
  <si>
    <t>harmony.mabrey</t>
  </si>
  <si>
    <t>Microsoft</t>
  </si>
  <si>
    <t>Uploaded  NetHope</t>
  </si>
  <si>
    <t>Sr Operations Manager</t>
  </si>
  <si>
    <t>Liberia, Sierra Leone uploaded 08.09.14, Guinea on its way</t>
  </si>
  <si>
    <t>ICT neesd assessment and delivery of Microsoft technology for disasters</t>
  </si>
  <si>
    <t>Sylvie de Laborderie</t>
  </si>
  <si>
    <t>s_delaborderie@cartong.org</t>
  </si>
  <si>
    <t>sylvy_butterfly</t>
  </si>
  <si>
    <t>MSF-CH</t>
  </si>
  <si>
    <t>GIS Unit</t>
  </si>
  <si>
    <t>Jean-Guy AUDEOUD</t>
  </si>
  <si>
    <t>msfch-monrovia-egis@geneva.msf.org</t>
  </si>
  <si>
    <t>T3</t>
  </si>
  <si>
    <t>jg.audeoud</t>
  </si>
  <si>
    <t>MSF-CH GIS-Unit</t>
  </si>
  <si>
    <t>Food security</t>
  </si>
  <si>
    <t>Radio stations</t>
  </si>
  <si>
    <t>Field GIS Officer</t>
  </si>
  <si>
    <t>GIS&amp;Mapping</t>
  </si>
  <si>
    <t>Monrovia</t>
  </si>
  <si>
    <t>https://cod.humanitarianresponse.info/sites/www.humanitarianresponse.info/files/gin_fs_wfp2010.xls</t>
  </si>
  <si>
    <t>Ivan Gayton</t>
  </si>
  <si>
    <t>ivan.gayton@london.msf.org</t>
  </si>
  <si>
    <t>sardo.numpsi</t>
  </si>
  <si>
    <t>MSF-UK</t>
  </si>
  <si>
    <t>GIS/tech</t>
  </si>
  <si>
    <t>Yaw Anokwa</t>
  </si>
  <si>
    <t>yanikwa@nafondi.com</t>
  </si>
  <si>
    <t>NGOAidMap - current projects</t>
  </si>
  <si>
    <t>yanokwa</t>
  </si>
  <si>
    <t>Nafundi, Open Data Kit</t>
  </si>
  <si>
    <t>csv (&amp; kml)</t>
  </si>
  <si>
    <t>CEO and Founder</t>
  </si>
  <si>
    <t>http://www.ngoaidmap.org/location/76?</t>
  </si>
  <si>
    <t>Mobile data collection, software development</t>
  </si>
  <si>
    <t>Gisli Olafsson</t>
  </si>
  <si>
    <t>gisli.olafsson@nethope.org</t>
  </si>
  <si>
    <t>disasterexpert</t>
  </si>
  <si>
    <t>orig data contained anomalies, so sifted before uploading, plus assigned to Admin_1 or Admin_0 centroids</t>
  </si>
  <si>
    <t>NetHope</t>
  </si>
  <si>
    <t>InterAction</t>
  </si>
  <si>
    <t>Emergency Response Director</t>
  </si>
  <si>
    <t>Guinea, Liberia, Sierra Leone, Nigeria</t>
  </si>
  <si>
    <t>ICT &amp; IM</t>
  </si>
  <si>
    <t>OSM data, daily update</t>
  </si>
  <si>
    <t>In process</t>
  </si>
  <si>
    <t>Jennifer Chan</t>
  </si>
  <si>
    <t>jlc763@gmail.com</t>
  </si>
  <si>
    <t>http://download.geofabrik.de/africa/guinea-latest.shp.zip</t>
  </si>
  <si>
    <t>jlc763</t>
  </si>
  <si>
    <t>T4</t>
  </si>
  <si>
    <t>NetHope, Harvard Humanitarian Initiative</t>
  </si>
  <si>
    <t>Consultant, NetHope; Associate Faculty, Harvard Humanitarian Initiative</t>
  </si>
  <si>
    <t>Twitter lists/handles</t>
  </si>
  <si>
    <t>Mark McCarthy</t>
  </si>
  <si>
    <t>mccarthym@un.org</t>
  </si>
  <si>
    <t>mccarthy.m_unocha</t>
  </si>
  <si>
    <t>OCHA</t>
  </si>
  <si>
    <t>Messaging</t>
  </si>
  <si>
    <t>Supporting WHO With Information Flows</t>
  </si>
  <si>
    <t>http://download.geofabrik.de/africa/guinea-latest.osm.bz2</t>
  </si>
  <si>
    <t>All affected countries</t>
  </si>
  <si>
    <t>Info Coordination</t>
  </si>
  <si>
    <t>Published</t>
  </si>
  <si>
    <t>Patrick Hernusi</t>
  </si>
  <si>
    <t>hernusi@un.org</t>
  </si>
  <si>
    <t>patrick.hernusi</t>
  </si>
  <si>
    <t>Placenames</t>
  </si>
  <si>
    <t>https://twitter.com/SBTaskForce/lists/sbtf-ebola-2014</t>
  </si>
  <si>
    <t>OCHA Geneva</t>
  </si>
  <si>
    <t>Remote IM OCHA Geneva</t>
  </si>
  <si>
    <t>Generalist</t>
  </si>
  <si>
    <t>delimited text</t>
  </si>
  <si>
    <t>Janet OCallaghan</t>
  </si>
  <si>
    <t>earth-info.nga.mil/gns/html/cntyfile/gv.zip</t>
  </si>
  <si>
    <t>ocallaghan@un.org</t>
  </si>
  <si>
    <t>janetocal</t>
  </si>
  <si>
    <t>OCHA GVA</t>
  </si>
  <si>
    <t>Remote FP IM OCHA GVA</t>
  </si>
  <si>
    <t>Yaelle Link</t>
  </si>
  <si>
    <t>linky@un.org</t>
  </si>
  <si>
    <t>GeoNet Names Server download for Guinea - can be converted to .csv</t>
  </si>
  <si>
    <t>yaelle01</t>
  </si>
  <si>
    <t>GNS</t>
  </si>
  <si>
    <t>Primary schools (USAID)</t>
  </si>
  <si>
    <t>Guido Pizzini</t>
  </si>
  <si>
    <t>pizzini@un.org</t>
  </si>
  <si>
    <t>guido.pizzini</t>
  </si>
  <si>
    <t>https://cod.humanitarianresponse.info/sites/www.humanitarianresponse.info/files/gin_primschool.zip</t>
  </si>
  <si>
    <t>OCHA Mali</t>
  </si>
  <si>
    <t>Head of Information Management Unit</t>
  </si>
  <si>
    <t>IM and GIS specialist</t>
  </si>
  <si>
    <t>Regional and Mali</t>
  </si>
  <si>
    <t>Anwar Mahfoudh</t>
  </si>
  <si>
    <t>mahfoudh@un.org</t>
  </si>
  <si>
    <t>maskoamas</t>
  </si>
  <si>
    <t>OCHA ROWCA (Dakar)</t>
  </si>
  <si>
    <t>FP IM OCHA</t>
  </si>
  <si>
    <t>Rivers</t>
  </si>
  <si>
    <t>regional</t>
  </si>
  <si>
    <t>CRICBOOM Christian</t>
  </si>
  <si>
    <t>cricboom@un.org</t>
  </si>
  <si>
    <t>T5</t>
  </si>
  <si>
    <t>Christian_ocha</t>
  </si>
  <si>
    <t>OCHA/WHO/MapAction/HOT/SBTF</t>
  </si>
  <si>
    <t>Finalising pcoding for all admin levels</t>
  </si>
  <si>
    <t>MS Excel guru</t>
  </si>
  <si>
    <t>Rebecca Goolsby</t>
  </si>
  <si>
    <t>rebecca.goolsby@navy.mil</t>
  </si>
  <si>
    <t>beckygoolsby</t>
  </si>
  <si>
    <t>Office of Naval Research</t>
  </si>
  <si>
    <t>information technologies, disaster information, complex humanitarian assistance, civilian-military engagement, health and human systems</t>
  </si>
  <si>
    <t>Global with considerable graduate work on African culture and society, continuing research sponsorship of projects in Africa (Sierra Leone and East Africa have been the primary foci)</t>
  </si>
  <si>
    <t>Matt Berg</t>
  </si>
  <si>
    <t>Guinea, Liberia, Sierra Leone, Nigeria, DRC</t>
  </si>
  <si>
    <t>mberg@ona.io</t>
  </si>
  <si>
    <t>mlberg</t>
  </si>
  <si>
    <t xml:space="preserve">Ona </t>
  </si>
  <si>
    <t>https://cod.humanitarianresponse.info/sites/www.humanitarianresponse.info/files/gin_rivers.zip</t>
  </si>
  <si>
    <t>CEO and Co-Founder</t>
  </si>
  <si>
    <t>Real-time data Systems</t>
  </si>
  <si>
    <t>Liberia/Global</t>
  </si>
  <si>
    <t>Brendan O'Hanrahan</t>
  </si>
  <si>
    <t>brendan@opencrisis.org</t>
  </si>
  <si>
    <t>kkoxenstierna</t>
  </si>
  <si>
    <t>OpenCrisis (and SBTF)</t>
  </si>
  <si>
    <t>Deployment co-lead (GIS/IM)</t>
  </si>
  <si>
    <t>In process, please contact us if you're not involved in the process, but want to contribute</t>
  </si>
  <si>
    <t>Sara-Jayne Terp</t>
  </si>
  <si>
    <t>Y (Andrew Buck)</t>
  </si>
  <si>
    <t>sarajterp@gmail.com</t>
  </si>
  <si>
    <t>sj.farmer</t>
  </si>
  <si>
    <t>T6</t>
  </si>
  <si>
    <t>OpenCrisis / Ushahidi</t>
  </si>
  <si>
    <t>OpenStreetMap / Humanitarian OpenStreetMap Team</t>
  </si>
  <si>
    <t>OpenStreetMap Base Map</t>
  </si>
  <si>
    <t>Humanitarian data management and analysis specialist</t>
  </si>
  <si>
    <t>Data science (data collation, manipulation, analysis)</t>
  </si>
  <si>
    <t>Ermyas Birru</t>
  </si>
  <si>
    <t>ebirru@pih.org</t>
  </si>
  <si>
    <t>ebirru.pih</t>
  </si>
  <si>
    <t>Partners in Health</t>
  </si>
  <si>
    <t>GIS specialist</t>
  </si>
  <si>
    <t>GIS, data</t>
  </si>
  <si>
    <t>Ellen Ball</t>
  </si>
  <si>
    <t>eball@pih.org</t>
  </si>
  <si>
    <t>ellnball</t>
  </si>
  <si>
    <t>Partners In Health / OpenMRS</t>
  </si>
  <si>
    <t>Medical informatics</t>
  </si>
  <si>
    <t>EMR (OpenMRS), supply chain (OpenBoxes), patient data</t>
  </si>
  <si>
    <t>10 countries where PIH works (including Haiti and Rwanda) + partner organizations in Sierra Leone and Liberia</t>
  </si>
  <si>
    <t>Nicolas Chavent</t>
  </si>
  <si>
    <t>nicolas.chavent@gmail.com</t>
  </si>
  <si>
    <t>c_nicolas</t>
  </si>
  <si>
    <t>Projets OpenStreetMap, HOT, Espace OSM Francophone (EOF)</t>
  </si>
  <si>
    <t xml:space="preserve">Core animator of the Projet EOF (OpenStreetMap in Western Africa), member of the HOT Project. </t>
  </si>
  <si>
    <t>OpenStreetMap base map, Download services, Settlements, support for editing / exporting from OSM
Field anchorage of local OSM communities in Western Africa (ex 4-October Western Africa #map4ebola mapathon)</t>
  </si>
  <si>
    <t>Global + Field presence in Western Africa</t>
  </si>
  <si>
    <t>Ashley Moran</t>
  </si>
  <si>
    <t>amoran@austin.utexas.edu</t>
  </si>
  <si>
    <t>amoran63</t>
  </si>
  <si>
    <t>Robert Strauss Center for International Security and Law, UT-Austin</t>
  </si>
  <si>
    <t>Associate Director</t>
  </si>
  <si>
    <t>many of these files can only be opened using a tool such as 7zip or unarchive</t>
  </si>
  <si>
    <t>Continuous</t>
  </si>
  <si>
    <t>Integrated dynamic mapping across range of security issues</t>
  </si>
  <si>
    <t>Continuous update (7,000,000 objects edited since march)</t>
  </si>
  <si>
    <t>Michael Howden</t>
  </si>
  <si>
    <t>http://www.openstreetmap.org/#map=7/8.076/-12.294</t>
  </si>
  <si>
    <t>T7</t>
  </si>
  <si>
    <t>OpenStreetMap exports</t>
  </si>
  <si>
    <t>michael@sahanafoundation.org</t>
  </si>
  <si>
    <t>michael.howden</t>
  </si>
  <si>
    <t>On demand</t>
  </si>
  <si>
    <t>Sahana Software Foundation</t>
  </si>
  <si>
    <t>Exports of OSM data made on demand</t>
  </si>
  <si>
    <t>Disaster Management, Information Solution Design, Software Development, Project Managment</t>
  </si>
  <si>
    <t>http://export.hotosm.org/</t>
  </si>
  <si>
    <t>T8</t>
  </si>
  <si>
    <t>OpenStreetMap exports GPS, OSMAnd Android, osm.pbf, osm, shapefile</t>
  </si>
  <si>
    <t>Roads</t>
  </si>
  <si>
    <t>Pat Tressel</t>
  </si>
  <si>
    <t>ptressel@myuw.net</t>
  </si>
  <si>
    <t>pat.tressel</t>
  </si>
  <si>
    <t>https://cod.humanitarianresponse.info/sites/www.humanitarianresponse.info/files/gin_roads.zip</t>
  </si>
  <si>
    <t>software developer</t>
  </si>
  <si>
    <t>software development, mapping (HOTOSM)</t>
  </si>
  <si>
    <t>Daily exports</t>
  </si>
  <si>
    <t>Justine Mackinnon</t>
  </si>
  <si>
    <t>justine@standbytaskforce.com</t>
  </si>
  <si>
    <t>fidget01</t>
  </si>
  <si>
    <t>https://wiki.openstreetmap.org/wiki/2014_West_Africa_Ebola_Response#Exporting_OpenStreetMap_data</t>
  </si>
  <si>
    <t>President,  SBTF</t>
  </si>
  <si>
    <t>Per Aarvik</t>
  </si>
  <si>
    <t>per@standbytaskforce.com</t>
  </si>
  <si>
    <t>per_aarvik</t>
  </si>
  <si>
    <t>SBTF Deployment lead</t>
  </si>
  <si>
    <t>Coordination</t>
  </si>
  <si>
    <t>T9</t>
  </si>
  <si>
    <t>Sagie Davidovich</t>
  </si>
  <si>
    <t>sagie@sparkbeyond.com</t>
  </si>
  <si>
    <t>mesagie1</t>
  </si>
  <si>
    <t>OpenStreetMap Database queries</t>
  </si>
  <si>
    <t>SparkBeyond</t>
  </si>
  <si>
    <t>CEO @ SparkBeyond</t>
  </si>
  <si>
    <t>ML</t>
  </si>
  <si>
    <t>Hilary Ervin</t>
  </si>
  <si>
    <t>hilary@standbytaskforce.com</t>
  </si>
  <si>
    <t>h.nikki.e</t>
  </si>
  <si>
    <t>Standby Task Force</t>
  </si>
  <si>
    <t>Deployment Lead</t>
  </si>
  <si>
    <t>GIS, Analytics, M&amp;E</t>
  </si>
  <si>
    <t>Any country or region</t>
  </si>
  <si>
    <t>Amit Steinberg</t>
  </si>
  <si>
    <t>Overpass Online service (OSM is updated to the minute)</t>
  </si>
  <si>
    <t>amitos77@gmail.com</t>
  </si>
  <si>
    <t>amitstei</t>
  </si>
  <si>
    <t>Statistics Without Borders</t>
  </si>
  <si>
    <t>http://overpass-turbo.eu/</t>
  </si>
  <si>
    <t>Statistics / ML</t>
  </si>
  <si>
    <t>Reed Stager</t>
  </si>
  <si>
    <t>rstager@swanislandnetworks.net</t>
  </si>
  <si>
    <t>reedstager</t>
  </si>
  <si>
    <t>Swan Island Networks</t>
  </si>
  <si>
    <t>COO</t>
  </si>
  <si>
    <t>Information sharing</t>
  </si>
  <si>
    <t>T10</t>
  </si>
  <si>
    <t>OpenStreetMap / Humanitarian OpenStreetMap Team / OCHA</t>
  </si>
  <si>
    <t>Andrej Szenasy</t>
  </si>
  <si>
    <t>Andrej.szenasy@swanisland.net</t>
  </si>
  <si>
    <t>Adding pcodes to OpenStreetMap Settlements</t>
  </si>
  <si>
    <t>swan.island</t>
  </si>
  <si>
    <t>Swan Island Networks Inc</t>
  </si>
  <si>
    <t>Humanitarian Program Manager</t>
  </si>
  <si>
    <t>IT, Data, Security, Training</t>
  </si>
  <si>
    <t>Reed.stager@swanisland.net</t>
  </si>
  <si>
    <t>In progress (33% done)</t>
  </si>
  <si>
    <t>(Liberia Settlements done: https://www.dropbox.com/s/alt8xhm1azkewbj/osm-place-liberia-2014-09-11_Final.xlsx?dl=0</t>
  </si>
  <si>
    <t>T11</t>
  </si>
  <si>
    <t>Translators without Borders</t>
  </si>
  <si>
    <t>Translation of Ebola information</t>
  </si>
  <si>
    <t>Airports/Airfields</t>
  </si>
  <si>
    <t>https://www.humanitarianresponse.info/sites/www.humanitarianresponse.info/files/lbr_airdrmp_fhlz_unmil.zip</t>
  </si>
  <si>
    <t>SWB-ASA</t>
  </si>
  <si>
    <t>All affected locations and beyond</t>
  </si>
  <si>
    <t>co-chair crisis response (statistics)</t>
  </si>
  <si>
    <t>In progress</t>
  </si>
  <si>
    <t>Data Analytics and Visualization</t>
  </si>
  <si>
    <t>Frederic moine</t>
  </si>
  <si>
    <t>International SOS Ebola poster translated into four West Africa languages and others; being used by IFRC and MSF for education. 55 translations of Ebola article for Wikipedia</t>
  </si>
  <si>
    <t>frederic.moine@tdh.ch</t>
  </si>
  <si>
    <t>frmoine74</t>
  </si>
  <si>
    <t>Capital of counties, populated place</t>
  </si>
  <si>
    <t>Terre des hommes Lausanne</t>
  </si>
  <si>
    <t>https://www.internationalsos.com/ebola/index.cfm?content_id=398&amp;language_id=ENG</t>
  </si>
  <si>
    <t xml:space="preserve">Information management </t>
  </si>
  <si>
    <t>GIS, IM, RS, Carto</t>
  </si>
  <si>
    <t>Edwin Chow</t>
  </si>
  <si>
    <t>https://www.humanitarianresponse.info/sites/www.humanitarianresponse.info/files/cap_county.zip</t>
  </si>
  <si>
    <t>chow@txstate.edu</t>
  </si>
  <si>
    <t>chow_edwin</t>
  </si>
  <si>
    <t>Texas State University, Disaster Lab</t>
  </si>
  <si>
    <t>Associate Professor, faculty advisor of SOGIS, a student organization which recruited dozens of volunteer for any tasks needed</t>
  </si>
  <si>
    <t>T12</t>
  </si>
  <si>
    <t>GIS, GeoComputation, RS, web mapping</t>
  </si>
  <si>
    <t>MapAction/OCHA</t>
  </si>
  <si>
    <t>Kambale Musavuli</t>
  </si>
  <si>
    <t>Mapping quality of core service provision (Template :  https://rowca.egnyte.com/dl/6A3zEvjzS4)</t>
  </si>
  <si>
    <t>County boundaries</t>
  </si>
  <si>
    <t>kmusavuli@thoughtworks.com</t>
  </si>
  <si>
    <t>kambalegm</t>
  </si>
  <si>
    <t>ThoughtWorks, Inc. (New York)</t>
  </si>
  <si>
    <t>Ebola Crisis Tech Response Forum (African techies)</t>
  </si>
  <si>
    <t>https://www.humanitarianresponse.info/sites/www.humanitarianresponse.info/files/counties_3.zip</t>
  </si>
  <si>
    <t>http://www.techresponsestocrisis.com/tech-forum/</t>
  </si>
  <si>
    <t>Guinea, Liberia, Sierra Leone, Nigeria, DRC, Senegal</t>
  </si>
  <si>
    <t>District boundaries</t>
  </si>
  <si>
    <t>Completed</t>
  </si>
  <si>
    <t>To be updated twice weekly</t>
  </si>
  <si>
    <t>https://www.humanitarianresponse.info/sites/www.humanitarianresponse.info/files/district_4.zip</t>
  </si>
  <si>
    <t>http://www.mapaction.org/deployments/depldetail/231.html</t>
  </si>
  <si>
    <t>Educational facilities</t>
  </si>
  <si>
    <t>T13</t>
  </si>
  <si>
    <t>https://www.humanitarianresponse.info/sites/www.humanitarianresponse.info/files/lbr_edup_fac_undp.zip</t>
  </si>
  <si>
    <t>Global and Regional</t>
  </si>
  <si>
    <t>Joseph Pollack (SWB), m.herranz, simon_b_johnson (BRC), Andrew Braye (BRC), Dale Kunce (ARC), Per (SBTF), Anwar (OCHA), MapAction</t>
  </si>
  <si>
    <t>Collating and mapping health centre data, and information on each country's health care systems</t>
  </si>
  <si>
    <t>Renee Orser</t>
  </si>
  <si>
    <t>rorser@thoughtworks.com</t>
  </si>
  <si>
    <t>renee.orser</t>
  </si>
  <si>
    <t>COD (UNDP from Liberian Government)</t>
  </si>
  <si>
    <t>ThoughtWorks, Inc. (Uganda/South Africa)</t>
  </si>
  <si>
    <t>Global Health Business Analyst</t>
  </si>
  <si>
    <t>Health facilities</t>
  </si>
  <si>
    <t>Mobiles, EMR, software</t>
  </si>
  <si>
    <t>Bartel Van de Walle</t>
  </si>
  <si>
    <t>https://www.humanitarianresponse.info/sites/www.humanitarianresponse.info/files/lbr-hltfacp-undp.zip</t>
  </si>
  <si>
    <t>Replaced by T28</t>
  </si>
  <si>
    <t>bvdwalle@gmail.com</t>
  </si>
  <si>
    <t>Shapefiles Shared : Mapaction Leading</t>
  </si>
  <si>
    <t>bvdwalle</t>
  </si>
  <si>
    <t>Y (Joseph Pollack)</t>
  </si>
  <si>
    <t>Tilburg University, NL/ISCRAM</t>
  </si>
  <si>
    <t>Professor / President of ISCRAM</t>
  </si>
  <si>
    <t>http://goo.gl/pVb4GC</t>
  </si>
  <si>
    <t>International boundaries</t>
  </si>
  <si>
    <t>Fola Yahaya</t>
  </si>
  <si>
    <t>fola@strategicagenda.com</t>
  </si>
  <si>
    <t>https://www.humanitarianresponse.info/sites/www.humanitarianresponse.info/files/int_boundary_3.zip</t>
  </si>
  <si>
    <t>folayahaya</t>
  </si>
  <si>
    <t>TransparentAid/Strategic Agenda</t>
  </si>
  <si>
    <t>T14</t>
  </si>
  <si>
    <t>ACT system</t>
  </si>
  <si>
    <t>Mobile tech, Comms and IT specialist</t>
  </si>
  <si>
    <t>Guillaume Criloux</t>
  </si>
  <si>
    <t>Lakes</t>
  </si>
  <si>
    <t>criloux@un.org</t>
  </si>
  <si>
    <t>ACT is a social mobilization IVR tool with specific application in contact tracing. ACT has the potential to increase efficiency of overburdened health workers by automating contact follow up and tracking migration of potential carriers. By securely collecting data on high risk groups, ACT allows for targeted health messaging and more efficient aid delivery. The system would provide real-time data necessary for WHO, CDC and MoH to allocate resources effectively and, most critically, get ahead of the virus.</t>
  </si>
  <si>
    <t>gcriloux</t>
  </si>
  <si>
    <t>UN Cartographic Section</t>
  </si>
  <si>
    <t>Coordinate GIS support in peacekeeping operations</t>
  </si>
  <si>
    <t>Miguel Luengo-Oroz</t>
  </si>
  <si>
    <t>miguel@unglobalpulse.org</t>
  </si>
  <si>
    <t>miguel.luengo.oroz</t>
  </si>
  <si>
    <t>UN Global Pulse</t>
  </si>
  <si>
    <t>chief scientist</t>
  </si>
  <si>
    <t>Pilot in Liberia, rollout to other impacted countries</t>
  </si>
  <si>
    <t>In development</t>
  </si>
  <si>
    <t>David Megginson</t>
  </si>
  <si>
    <t>megginson@un.org</t>
  </si>
  <si>
    <t>N</t>
  </si>
  <si>
    <t>david.megginson</t>
  </si>
  <si>
    <t>UN OCHA</t>
  </si>
  <si>
    <t>T15</t>
  </si>
  <si>
    <t>https://www.humanitarianresponse.info/sites/www.humanitarianresponse.info/files/lbr_lakeresa_lake_unmil.zip</t>
  </si>
  <si>
    <t>HXL standards lead and HDX architect</t>
  </si>
  <si>
    <t>BRC (Simon Johnson)</t>
  </si>
  <si>
    <t>Standards, architecture, coding, GIS</t>
  </si>
  <si>
    <t>Ebola Dashboard</t>
  </si>
  <si>
    <t>Giuseppe Calamita</t>
  </si>
  <si>
    <t>giuseppe.calamita@gmail.com</t>
  </si>
  <si>
    <t>calamita_g</t>
  </si>
  <si>
    <t>UN online volunteer/SBTF</t>
  </si>
  <si>
    <t>Computer science/Social media/Crisis mapper</t>
  </si>
  <si>
    <t>Computer Science, Gis</t>
  </si>
  <si>
    <t>Bennett Nemser</t>
  </si>
  <si>
    <t>bnemser@mdghealthenvoy.org</t>
  </si>
  <si>
    <t>bnemser</t>
  </si>
  <si>
    <t>UN Special Envoy's Office</t>
  </si>
  <si>
    <t>http://www.ngoaidmap.org/location/104?</t>
  </si>
  <si>
    <t>Updated twice-weekly</t>
  </si>
  <si>
    <t>Director, M&amp;E</t>
  </si>
  <si>
    <t>M&amp;E, epi, e/mHealth form design</t>
  </si>
  <si>
    <t>Y (Simon Johnson)</t>
  </si>
  <si>
    <t>Hadi Ahankoob</t>
  </si>
  <si>
    <t>http://simonbjohnson.github.io/Ebola_Dashboard/</t>
  </si>
  <si>
    <t>ahankoob@un.org</t>
  </si>
  <si>
    <t>hadikoob</t>
  </si>
  <si>
    <t>UN-DFS</t>
  </si>
  <si>
    <t>IT Office</t>
  </si>
  <si>
    <t>Christina Goodness</t>
  </si>
  <si>
    <t>goodness@un.org</t>
  </si>
  <si>
    <t>UN-DPKO/DFS</t>
  </si>
  <si>
    <t>http://download.geofabrik.de/africa/liberia-latest.shp.zip</t>
  </si>
  <si>
    <t>IMU OiC / Temporary deployed for UNMEER</t>
  </si>
  <si>
    <t>T16</t>
  </si>
  <si>
    <t>IM / Coordination</t>
  </si>
  <si>
    <t>Global to Regional</t>
  </si>
  <si>
    <t>BRC (Andrew Braye + Simon Johnson)</t>
  </si>
  <si>
    <t>Gabriel Mathieu</t>
  </si>
  <si>
    <t>Ebola Movement restriction data and maps</t>
  </si>
  <si>
    <t>mathieug@un.org</t>
  </si>
  <si>
    <t>gmathieu74 or mathieugabriel@hotmail.com</t>
  </si>
  <si>
    <t>IMU Deputy</t>
  </si>
  <si>
    <t>IM / GIS / data analysis</t>
  </si>
  <si>
    <t>Kristina MacKinnon</t>
  </si>
  <si>
    <t>http://download.geofabrik.de/africa/liberia-latest.osm.bz2</t>
  </si>
  <si>
    <t>mackinnonk@un.org</t>
  </si>
  <si>
    <t>mackinnonk13</t>
  </si>
  <si>
    <t>un-ocha</t>
  </si>
  <si>
    <t>Information Management Officer</t>
  </si>
  <si>
    <t>Christoper Fabian</t>
  </si>
  <si>
    <t>cfabian@unicef.org</t>
  </si>
  <si>
    <t>UNICEF</t>
  </si>
  <si>
    <t>http://earth-info.nga.mil/gns/html/cntyfile/li.zip</t>
  </si>
  <si>
    <t>https://docs.google.com/document/d/15bddrquIJIMFkIEUvvHucuIJ0xDtX9IdG_z9WSAkFDM/edit#</t>
  </si>
  <si>
    <t>Evan Wheeler</t>
  </si>
  <si>
    <t>ewheeler@unicef.org</t>
  </si>
  <si>
    <t>evanmwheeler</t>
  </si>
  <si>
    <t>CTO, Global Innovation Centre</t>
  </si>
  <si>
    <t>GeoNet Names Server download for Liberia - can be converted to .csv</t>
  </si>
  <si>
    <t>Mobiles, software</t>
  </si>
  <si>
    <t>Police stations</t>
  </si>
  <si>
    <t>Sean Blaschke</t>
  </si>
  <si>
    <t>sblaschke@unicef.org</t>
  </si>
  <si>
    <t>T17</t>
  </si>
  <si>
    <t>sean.blaschke</t>
  </si>
  <si>
    <t xml:space="preserve">SWB </t>
  </si>
  <si>
    <t>https://www.humanitarianresponse.info/sites/www.humanitarianresponse.info/files/lbr_policestnp_undp.zip</t>
  </si>
  <si>
    <t>Ebola Lead, UNICEF Global Innovations Centre</t>
  </si>
  <si>
    <t>Mapping Radio Stations' coverage by type</t>
  </si>
  <si>
    <t>Stuart Campo</t>
  </si>
  <si>
    <t>scampo@unicef.org</t>
  </si>
  <si>
    <t>stuart.campo</t>
  </si>
  <si>
    <t>Roving Lab Lead, Innovation Unit (Country Office support)</t>
  </si>
  <si>
    <t>Populated places</t>
  </si>
  <si>
    <t>Programme / Solution design, deployment, support</t>
  </si>
  <si>
    <t>https://www.humanitarianresponse.info/sites/www.humanitarianresponse.info/files/pop_2.zip</t>
  </si>
  <si>
    <t>Zainab Al-Azzawi</t>
  </si>
  <si>
    <t>zalazzawi@unicef.org</t>
  </si>
  <si>
    <t>zainab_alazzawi</t>
  </si>
  <si>
    <t>M&amp;E Specialist</t>
  </si>
  <si>
    <t>Data Management, M&amp;E, Google Maps, GIS, IM, Mobile technology</t>
  </si>
  <si>
    <t>Railroads</t>
  </si>
  <si>
    <t>Jean Mege</t>
  </si>
  <si>
    <t>jmege@unicef.org</t>
  </si>
  <si>
    <t>jeanmege</t>
  </si>
  <si>
    <t>UNICEF - CPWG</t>
  </si>
  <si>
    <t>https://www.humanitarianresponse.info/sites/www.humanitarianresponse.info/files/lbr_rlwl_unmil.zip</t>
  </si>
  <si>
    <t>Child Protection Working Group IMO Rapid Response Team</t>
  </si>
  <si>
    <t>Asch Harwood</t>
  </si>
  <si>
    <t>All affected locations</t>
  </si>
  <si>
    <t>aharwood@unicef.org</t>
  </si>
  <si>
    <t>aschharwood</t>
  </si>
  <si>
    <t>On hold</t>
  </si>
  <si>
    <t>UNICEF NYHQ</t>
  </si>
  <si>
    <t>Refugee locations</t>
  </si>
  <si>
    <t>Innovation Officer</t>
  </si>
  <si>
    <t>on hold will resume if endorsed</t>
  </si>
  <si>
    <t>Mobile tech, C4D</t>
  </si>
  <si>
    <t>N (Joseph Pollack)</t>
  </si>
  <si>
    <t>N/A</t>
  </si>
  <si>
    <t>https://www.humanitarianresponse.info/sites/www.humanitarianresponse.info/files/refugees_location.xls</t>
  </si>
  <si>
    <t>T18</t>
  </si>
  <si>
    <t>SWB (ximena)</t>
  </si>
  <si>
    <t>Manuel Garcia-Herranz</t>
  </si>
  <si>
    <t>mgarciaherranz@unicef.org</t>
  </si>
  <si>
    <t xml:space="preserve">Mapping Funerary practices among ethnicities </t>
  </si>
  <si>
    <t>m.herranz</t>
  </si>
  <si>
    <t>Research Scientist Innovation Unit</t>
  </si>
  <si>
    <t>Data science, Networks</t>
  </si>
  <si>
    <t>Tina Comes</t>
  </si>
  <si>
    <t>https://www.humanitarianresponse.info/sites/www.humanitarianresponse.info/files/lbr_watrcrsl2_rvr.zip</t>
  </si>
  <si>
    <t>tina.mar.comes@gmail.com</t>
  </si>
  <si>
    <t>tinacomes</t>
  </si>
  <si>
    <t>University of Agder, NO</t>
  </si>
  <si>
    <t xml:space="preserve">Professor  </t>
  </si>
  <si>
    <t>Stand by, research to be completed, static map</t>
  </si>
  <si>
    <t>SCM / Log / IM</t>
  </si>
  <si>
    <t>Standing by</t>
  </si>
  <si>
    <t>N (Ximena)</t>
  </si>
  <si>
    <t>Merrick Schaefer</t>
  </si>
  <si>
    <t>mschaefer@usaid.gov</t>
  </si>
  <si>
    <t>merrickweb</t>
  </si>
  <si>
    <t>T19</t>
  </si>
  <si>
    <t>USAID</t>
  </si>
  <si>
    <t>https://www.humanitarianresponse.info/sites/www.humanitarianresponse.info/files/lbr_rdsl_unmil.zip</t>
  </si>
  <si>
    <t>Lead, Mobile Data</t>
  </si>
  <si>
    <t>SWB (Bavo)</t>
  </si>
  <si>
    <t>Mobiles</t>
  </si>
  <si>
    <t>Mapping connectivity between villages (ie. number of neighbouring villages, connected by roads)</t>
  </si>
  <si>
    <t>Eric King</t>
  </si>
  <si>
    <t>eking@usaid.gov</t>
  </si>
  <si>
    <t>COD (UNMIL)</t>
  </si>
  <si>
    <t>eric-m-king</t>
  </si>
  <si>
    <t>USAID / Digital Development</t>
  </si>
  <si>
    <t>Saha Global (formerly known as Community Water Solutions)</t>
  </si>
  <si>
    <t>Mobile Data</t>
  </si>
  <si>
    <t>Mobile tech, Data</t>
  </si>
  <si>
    <t>ESRI Shapefiles</t>
  </si>
  <si>
    <t>All affected Locations</t>
  </si>
  <si>
    <t>Roy Johnson</t>
  </si>
  <si>
    <t>http://wash-liberia.org/wp-content/blogs.dir/6/files/sites/6/2013/01/Public-Version-Final-Data.zip</t>
  </si>
  <si>
    <t>On Hold</t>
  </si>
  <si>
    <t>royjohnson@ofda.gov</t>
  </si>
  <si>
    <t>Will begin if endorsed</t>
  </si>
  <si>
    <t>USAID/DART</t>
  </si>
  <si>
    <t>N (Bavo)</t>
  </si>
  <si>
    <t>Andy Hickl</t>
  </si>
  <si>
    <t>T20</t>
  </si>
  <si>
    <t>Digital map and inventory of all safe waterpoints in Liberia, the location of every safe waterpoint, but also provides detailed information on each.</t>
  </si>
  <si>
    <t>andyh@vulcan.com</t>
  </si>
  <si>
    <t>SWB</t>
  </si>
  <si>
    <t>Website URL: http://wash-liberia.org/data-maps/</t>
  </si>
  <si>
    <t>andyhickl</t>
  </si>
  <si>
    <t>Vulcan, Inc.</t>
  </si>
  <si>
    <t>Sr. Director, Innovation</t>
  </si>
  <si>
    <t>Currently, mortality rates are crude predictors of deaths/cases - given the two week lag and possible discrepancies in data collection, can a more accurate rate be calculated</t>
  </si>
  <si>
    <t>Natural language processing, geolocation, analytics</t>
  </si>
  <si>
    <t>Admin Bdy, places, roads (from UNIMIL)</t>
  </si>
  <si>
    <t>Loyse Tabin</t>
  </si>
  <si>
    <t>loyse.tabin@wfp.org</t>
  </si>
  <si>
    <t>loysetabin</t>
  </si>
  <si>
    <t>WFP</t>
  </si>
  <si>
    <t>Ebola IM and Reports Officer</t>
  </si>
  <si>
    <t>http://www.humanitarianresponse.info/applications/data/dataset/liberia-admin-level-1-boundaries-admin-level-2-boundaries-roads</t>
  </si>
  <si>
    <t>Reporting/IM</t>
  </si>
  <si>
    <t>Started</t>
  </si>
  <si>
    <t>Remi Galinier</t>
  </si>
  <si>
    <t>remi.galinier@wfp.org</t>
  </si>
  <si>
    <t>remi.galinier</t>
  </si>
  <si>
    <t>WFP (Rome, TDY Dakar until 30th September)</t>
  </si>
  <si>
    <t>GIS Officer</t>
  </si>
  <si>
    <t>T21</t>
  </si>
  <si>
    <t>Elise Gibergues</t>
  </si>
  <si>
    <t>elise.gibergues@wfp.org</t>
  </si>
  <si>
    <t>WFP (Rome, TDY Dakar)</t>
  </si>
  <si>
    <t>Information Management Officer - Logistics Cluster</t>
  </si>
  <si>
    <t>Chiara Argenti</t>
  </si>
  <si>
    <t>Prediction model for deaths/cases of the current "out of control" state to see if response is having an effect</t>
  </si>
  <si>
    <t>chiara.argenti@wfp.org</t>
  </si>
  <si>
    <t>chiara.argenti</t>
  </si>
  <si>
    <t>WFP (Rome)</t>
  </si>
  <si>
    <t>Head of Information Management - Logistics Cluster</t>
  </si>
  <si>
    <t>Jean-Martin Bauer</t>
  </si>
  <si>
    <t>jean-martin.bauer@wfp.org</t>
  </si>
  <si>
    <t>jm_bauer</t>
  </si>
  <si>
    <t>WFP Rome</t>
  </si>
  <si>
    <t xml:space="preserve">Analyst   </t>
  </si>
  <si>
    <t>Liliana Pievaroli</t>
  </si>
  <si>
    <t>pievarolil@who.int</t>
  </si>
  <si>
    <t>pievarolil</t>
  </si>
  <si>
    <t>WHO (Geneva)</t>
  </si>
  <si>
    <t>T22</t>
  </si>
  <si>
    <t>IT specialist (EBOLA a.i. data analyst)</t>
  </si>
  <si>
    <t>Ravi Santhana Gopala Krishnan</t>
  </si>
  <si>
    <t>santhanagopalakr@who.int</t>
  </si>
  <si>
    <t>ravishankar1975</t>
  </si>
  <si>
    <t>Garrett Mehl</t>
  </si>
  <si>
    <t>mehlg@who.int</t>
  </si>
  <si>
    <t>garrett_mehl</t>
  </si>
  <si>
    <t>WHO RHR</t>
  </si>
  <si>
    <t>Use of ICT from WHO -- use of WHO's DCP data collection platform (electronic smart phone-based) forms in collaboration with other UN partners (mHero and RapidPro). www.whodcp.org</t>
  </si>
  <si>
    <t>mobile tech, health systems, maternal and child health, implementation research</t>
  </si>
  <si>
    <t>Lianne Gonsalves</t>
  </si>
  <si>
    <t>T23</t>
  </si>
  <si>
    <t>gonsalvesl@who.int</t>
  </si>
  <si>
    <t>OCHA/MapAction</t>
  </si>
  <si>
    <t>Mapping flights, warehouses and food distributions data from WFP</t>
  </si>
  <si>
    <t>Anna Delgado</t>
  </si>
  <si>
    <t>adelgado@worldbank.org</t>
  </si>
  <si>
    <t>World Bank</t>
  </si>
  <si>
    <t>David Foster, Lt Col (Ret)</t>
  </si>
  <si>
    <t>africanrugger@gmail.com</t>
  </si>
  <si>
    <t>africanrugger</t>
  </si>
  <si>
    <t>Dropped</t>
  </si>
  <si>
    <t>Yes Liberia, TexState Univ. Disaster Lab, un-named team coordinating with iLab/ Ushahidi Liberia and GoL Ebola Task Force</t>
  </si>
  <si>
    <t>Communication, collaboration and cooperation.  Operations. GeoEvangelist.</t>
  </si>
  <si>
    <t>T24</t>
  </si>
  <si>
    <t>Chuck Conley</t>
  </si>
  <si>
    <t>cconley@immap.org</t>
  </si>
  <si>
    <t>minemapper</t>
  </si>
  <si>
    <t>CIO</t>
  </si>
  <si>
    <t>Mack Mulbah</t>
  </si>
  <si>
    <t>mmulbah@gmail.com</t>
  </si>
  <si>
    <t>COD FOD Registry</t>
  </si>
  <si>
    <t>Saah N'Tow</t>
  </si>
  <si>
    <t>Jen Ziemke/Teemu Ropponen ?</t>
  </si>
  <si>
    <t>portal</t>
  </si>
  <si>
    <t>smallsaah@gmail.com</t>
  </si>
  <si>
    <t>T25</t>
  </si>
  <si>
    <t>http://www.humanitarianresponse.info/applications/data/datasets/locations/sierra-leone</t>
  </si>
  <si>
    <t xml:space="preserve">OSM </t>
  </si>
  <si>
    <t>absorption of settlement pcodes into OSM</t>
  </si>
  <si>
    <t>Karthik Rameshkumar</t>
  </si>
  <si>
    <t>Admin layers</t>
  </si>
  <si>
    <t>rameshkarthik93@gmail.com</t>
  </si>
  <si>
    <t>karthik.rameshkumar</t>
  </si>
  <si>
    <t>Business Analyst</t>
  </si>
  <si>
    <t>Guinea, Sierra Leone (Liberia on hold while Mapaction works with government)</t>
  </si>
  <si>
    <t>Specializing in E-health solution, Tech Responses to crisis and general Social impact solutions</t>
  </si>
  <si>
    <t>https://www.humanitarianresponse.info/operations/sierra-leone/dataset/sierra-leone-admin-level-1-boundaries-admin-level-2-boundaries-admin</t>
  </si>
  <si>
    <t>started</t>
  </si>
  <si>
    <t>Fabrice RECALT</t>
  </si>
  <si>
    <t>Anbdrew Buck (OSM)</t>
  </si>
  <si>
    <t>fabrice@recalt.fr</t>
  </si>
  <si>
    <t>T26</t>
  </si>
  <si>
    <t>FabMataf</t>
  </si>
  <si>
    <t>-</t>
  </si>
  <si>
    <t>single page for all admin layers (levels 0-4)</t>
  </si>
  <si>
    <t>DHN, Map Action, SBTF, WHO, UNOCHA etc.....</t>
  </si>
  <si>
    <t>COD (OCHA and SL Gov't)</t>
  </si>
  <si>
    <t>skype discussion over the next few days on creating a 'Health Centres Common Operational Dataset' containing unique identifiers</t>
  </si>
  <si>
    <t>Josh Livni</t>
  </si>
  <si>
    <t>jlivni@google.com</t>
  </si>
  <si>
    <t>joshlivni</t>
  </si>
  <si>
    <t>http://www.ngoaidmap.org/location/185?</t>
  </si>
  <si>
    <t>TPM / Skybox liason</t>
  </si>
  <si>
    <t>Andrew Marvin</t>
  </si>
  <si>
    <t>consultantmarv</t>
  </si>
  <si>
    <t>SBTF, IBM Employee, but not representing IBM</t>
  </si>
  <si>
    <t>GIS, Data Analytics</t>
  </si>
  <si>
    <t>to be discussed over skype in next few days (23/09/2014)</t>
  </si>
  <si>
    <t>T27</t>
  </si>
  <si>
    <t>ACAPS, DHN</t>
  </si>
  <si>
    <t>http://download.geofabrik.de/africa/sierra-leone-latest.shp.zip</t>
  </si>
  <si>
    <t>Secondary Data Review</t>
  </si>
  <si>
    <t>http://download.geofabrik.de/africa/sierra-leone-latest.osm.bz2</t>
  </si>
  <si>
    <t>T28</t>
  </si>
  <si>
    <t xml:space="preserve">SBTF - div Universities, NGOs, individuals from DHN </t>
  </si>
  <si>
    <t>Health Centers - datacollection from official and open sources. Attempt to create a complete list of Hospitals, clinics, private clinics</t>
  </si>
  <si>
    <t>http://earth-info.nga.mil/gns/html/cntyfile/sl.zip</t>
  </si>
  <si>
    <t>GeoNet Names Server download for Sierra Leone - can be converted to .csv</t>
  </si>
  <si>
    <t>as of 14/10/2014 - 186 Volunteers signed up for data mining, geolocation and verification of ~ 3000 records</t>
  </si>
  <si>
    <t>http://goo.gl/ay7NPQ</t>
  </si>
  <si>
    <t>Nigeria</t>
  </si>
  <si>
    <t>T29</t>
  </si>
  <si>
    <t>Info4Disasters</t>
  </si>
  <si>
    <t>Translating Ebola Information and turning into 140 characters to be tweeted from Info4Disasters and 1staid4 twitter accounts</t>
  </si>
  <si>
    <t xml:space="preserve">Taking existing Ebola health information and translating to country specific languages to send out via social media. </t>
  </si>
  <si>
    <t>T30</t>
  </si>
  <si>
    <t>DoD</t>
  </si>
  <si>
    <t>Clinic/Hospital/ETC data collection</t>
  </si>
  <si>
    <t>Care for Persons with Ebola</t>
  </si>
  <si>
    <t>See forms at https://drive.google.com/#folders/0B0pBAbW62rZqNlZmR3FoR3FBeFU</t>
  </si>
  <si>
    <t>Admin</t>
  </si>
  <si>
    <t>Shape Files</t>
  </si>
  <si>
    <t>http://www.mapmakerdata.co.uk.s3-website-eu-west-1.amazonaws.com/library/stacks/Africa/Nigeria/NIR_admin_SHP.zip</t>
  </si>
  <si>
    <t>Files from download created in 2007</t>
  </si>
  <si>
    <t>Map Library</t>
  </si>
  <si>
    <t>Admin Layer 1</t>
  </si>
  <si>
    <t>ESRI</t>
  </si>
  <si>
    <t>https://www.humanitarianresponse.info/sites/www.humanitarianresponse.info/files/datasets/NGA_admin_level1_0.zip</t>
  </si>
  <si>
    <t>Admin Layer 2</t>
  </si>
  <si>
    <t>https://www.humanitarianresponse.info/sites/www.humanitarianresponse.info/files/datasets/NGA_admin_level2_0.zip</t>
  </si>
  <si>
    <t>Inland Water</t>
  </si>
  <si>
    <t>http://biogeo.ucdavis.edu/data/diva/wat/NGA_wat.zip</t>
  </si>
  <si>
    <t>DIVA-GIS</t>
  </si>
  <si>
    <t>http://www.ngoaidmap.org/location/160?</t>
  </si>
  <si>
    <t xml:space="preserve">Looked at csv and there is no Lat, Long data in attribute table (SB). </t>
  </si>
  <si>
    <t>http://earth-info.nga.mil/gns/html/cntyfile/ni.zip</t>
  </si>
  <si>
    <t>GeoNet Names Server download for Nigeria - can be converted to .csv</t>
  </si>
  <si>
    <t>http://biogeo.ucdavis.edu/data/diva/rrd/NGA_rrd.zip</t>
  </si>
  <si>
    <t>Files from download created 2012</t>
  </si>
  <si>
    <t>Shapefile</t>
  </si>
  <si>
    <t>http://www.mapmakerdata.co.uk.s3-website-eu-west-1.amazonaws.com/library/stacks/Africa/Nigeria/Rivers/Ogba-Egbe/NIR-32-13_admin_SHP.zip</t>
  </si>
  <si>
    <t>Map Maker Data</t>
  </si>
  <si>
    <t>http://www.infrastructureafrica.org/library/doc/998/nigeria-roads</t>
  </si>
  <si>
    <t>African Development Bank Group</t>
  </si>
  <si>
    <t>https://www.humanitarianresponse.info/sites/cod2.humanitarianresponse.info/files/nga_capitals.zip</t>
  </si>
  <si>
    <t>shape files</t>
  </si>
  <si>
    <t>http://biogeo.ucdavis.edu/data/gadm2/shp/NGA_adm.zip</t>
  </si>
  <si>
    <t>&gt;10K of tweets from other social medias posts (instagram, FlickR...) on #Ebola (Part1)</t>
  </si>
  <si>
    <t>Google sheet</t>
  </si>
  <si>
    <t>https://drive.google.com/folderview?id=0B6-cwjlPGxUicl82SUZOaDRQWkk&amp;usp=sharing</t>
  </si>
  <si>
    <t>From June to October</t>
  </si>
  <si>
    <t>&gt;10K of tweets from other social medias posts (instagram, FlickR...) on #Ebola (Part2)</t>
  </si>
  <si>
    <t xml:space="preserve">  </t>
  </si>
  <si>
    <t>Admin (name)</t>
  </si>
  <si>
    <t>Admin (email)</t>
  </si>
  <si>
    <t>Admin (skypehandle)</t>
  </si>
  <si>
    <t>Transcript of discussions</t>
  </si>
  <si>
    <t>From Sept 17th:</t>
  </si>
  <si>
    <t>From Oct 11th</t>
  </si>
  <si>
    <t>Ebola Epidemic Response Google Group</t>
  </si>
  <si>
    <t>google group for coordination of all efforts</t>
  </si>
  <si>
    <t>Ebola IM/GIS skype group - http://goo.gl/W8rFvY</t>
  </si>
  <si>
    <t>Coordination of IM/GIS activities</t>
  </si>
  <si>
    <t>http://goo.gl/ED1qNw</t>
  </si>
  <si>
    <t>http://goo.gl/MP0SKn</t>
  </si>
  <si>
    <t>http://goo.gl/K7j7F7</t>
  </si>
  <si>
    <t>SBTF Ebola: General skype Chat: http://goo.gl/AFuYX9</t>
  </si>
  <si>
    <t>SBTF general chat on Ebola activation</t>
  </si>
  <si>
    <t>Health Centres task skype chat</t>
  </si>
  <si>
    <t>Collating and mapping health centre data</t>
  </si>
  <si>
    <t>Joseph Pollack / Per</t>
  </si>
  <si>
    <t>http://goo.gl/SknxQZ</t>
  </si>
  <si>
    <t>PCode discussion skype chat</t>
  </si>
  <si>
    <t>Syncronizing use of PCodes</t>
  </si>
  <si>
    <t>http://goo.gl/CbKAfs</t>
  </si>
  <si>
    <t>Ebola mobile data skype group</t>
  </si>
  <si>
    <t>Conversations around use of mobile phone data</t>
  </si>
  <si>
    <t>Gisli Olaffson</t>
  </si>
  <si>
    <t>http://goo.gl/egNbmj</t>
  </si>
  <si>
    <t>Data Visualisation skype group</t>
  </si>
  <si>
    <t>Conversations around data visualisation</t>
  </si>
  <si>
    <t>http://goo.gl/Qj0O8C</t>
  </si>
  <si>
    <t>HXL OSM tags for Ebola</t>
  </si>
  <si>
    <t>http://goo.gl/UjzQYx</t>
  </si>
  <si>
    <t>DATA TEAM EBOLA</t>
  </si>
  <si>
    <t>SWB data team</t>
  </si>
  <si>
    <t>Sierra Leone field teams</t>
  </si>
  <si>
    <t>For connecting field teams in SL</t>
  </si>
  <si>
    <t>http://goo.gl/gUKuGd</t>
  </si>
  <si>
    <t>IM/GIS Liberia</t>
  </si>
  <si>
    <t>For connecting field teams in Liberia</t>
  </si>
  <si>
    <t>http://goo.gl/1jg8Ry</t>
  </si>
  <si>
    <t>Ebola exposure/contact tracing</t>
  </si>
  <si>
    <t>For connecting people working on exposure/contact tracing</t>
  </si>
  <si>
    <t>Resource Type</t>
  </si>
  <si>
    <t>Source/Organization</t>
  </si>
  <si>
    <t>Title</t>
  </si>
  <si>
    <t>Region/Country</t>
  </si>
  <si>
    <t>Comments</t>
  </si>
  <si>
    <t>Census population data</t>
  </si>
  <si>
    <t>Geohive</t>
  </si>
  <si>
    <t>Census polulation, placenames and area data for GN, LI, SL</t>
  </si>
  <si>
    <t>http://www.geohive.com/</t>
  </si>
  <si>
    <t>Communication Materials/Fact Sheets</t>
  </si>
  <si>
    <t>USAID Fact Sheets on Ebola Outbreak Situation</t>
  </si>
  <si>
    <t>Communication/Public Information</t>
  </si>
  <si>
    <t>Humanitarian Response</t>
  </si>
  <si>
    <t>All Ebola Outbreaks Documents</t>
  </si>
  <si>
    <t>International SOS</t>
  </si>
  <si>
    <t xml:space="preserve">Communication for Development: Ebola </t>
  </si>
  <si>
    <t>WHO</t>
  </si>
  <si>
    <t>Ebola Response Plan</t>
  </si>
  <si>
    <t>This is described as the official WHO Ebola website for the response plan</t>
  </si>
  <si>
    <t>Format</t>
  </si>
  <si>
    <t>http://www.who.int/csr/disease/ebola/en/</t>
  </si>
  <si>
    <t>Reason for need</t>
  </si>
  <si>
    <t>Liberia Adm 1 and 2 boundaries from LISGIS</t>
  </si>
  <si>
    <t>.shp</t>
  </si>
  <si>
    <t>To update the COD/FOD registry</t>
  </si>
  <si>
    <t>CDR usage data</t>
  </si>
  <si>
    <t>Any</t>
  </si>
  <si>
    <t>Prediction model</t>
  </si>
  <si>
    <t>Communication/Situation Assessments</t>
  </si>
  <si>
    <t>WHO - All Situation Assessments</t>
  </si>
  <si>
    <t>Communication/Situation Reports</t>
  </si>
  <si>
    <t>Reliefweb</t>
  </si>
  <si>
    <t>All Situation Reports Listing</t>
  </si>
  <si>
    <t>WHO - All Situation Reports</t>
  </si>
  <si>
    <t>Contacts</t>
  </si>
  <si>
    <t>National Technical Coordinators</t>
  </si>
  <si>
    <t>Key Personnel in affected countries</t>
  </si>
  <si>
    <t>SEOCC Contacts</t>
  </si>
  <si>
    <t>Global Contact List</t>
  </si>
  <si>
    <t>Contacts/3W</t>
  </si>
  <si>
    <t>3W - Nigeria</t>
  </si>
  <si>
    <t>3W - Guinea</t>
  </si>
  <si>
    <t>3W - Sierra Leone</t>
  </si>
  <si>
    <t>3W - Liberia</t>
  </si>
  <si>
    <t>Coordination Group</t>
  </si>
  <si>
    <t>CrisisMappers</t>
  </si>
  <si>
    <t>Crisis Mappers Ebola Epidemic Response Group</t>
  </si>
  <si>
    <t>SBTF/Interagency</t>
  </si>
  <si>
    <t>PCode discussion</t>
  </si>
  <si>
    <t xml:space="preserve">Ebola IM/GIS Group </t>
  </si>
  <si>
    <t>SWB Visualization Team Ebola</t>
  </si>
  <si>
    <t>Health Center Tasks</t>
  </si>
  <si>
    <t>Volunteers Tasking and Resources</t>
  </si>
  <si>
    <t>Data Query</t>
  </si>
  <si>
    <t>GDELT</t>
  </si>
  <si>
    <t>Open database of human society using Google BigQuery</t>
  </si>
  <si>
    <t>Datasets</t>
  </si>
  <si>
    <t>HDX</t>
  </si>
  <si>
    <t>HDX - Number of Ebola cases in Guinea, Liberia, Sierra Leone and Nigeria</t>
  </si>
  <si>
    <t>HDX/NetHope</t>
  </si>
  <si>
    <t>NetHope Open Humanitarian Data Repository for the West Africa Ebola outbreak</t>
  </si>
  <si>
    <t>Common Operational Datasets</t>
  </si>
  <si>
    <t>COD FOD Registry - Guinea</t>
  </si>
  <si>
    <t>COD FOD Registry - Liberia</t>
  </si>
  <si>
    <t>COD FOD Registry - Nigeria</t>
  </si>
  <si>
    <t>COD FOD Registry - Sierra Leone</t>
  </si>
  <si>
    <t>Exporting OSM Data</t>
  </si>
  <si>
    <t>Open Humanitarian Data Repository (OHDN)</t>
  </si>
  <si>
    <t>Open Humanitarian Data - Guinea</t>
  </si>
  <si>
    <t>Open Humanitarian Data - Liberia</t>
  </si>
  <si>
    <t>Open Humanitarian Data - Nigeria</t>
  </si>
  <si>
    <t>Open Humanitarian Data - Sierra Leone</t>
  </si>
  <si>
    <t>BRC</t>
  </si>
  <si>
    <t>Ebola - Medical Centers</t>
  </si>
  <si>
    <t>SBTF/BRC</t>
  </si>
  <si>
    <t>UNDP</t>
  </si>
  <si>
    <t>Human Development Report - Guinea</t>
  </si>
  <si>
    <t>Human Development Report - Liberia</t>
  </si>
  <si>
    <t>Human Development Report - Nigeria</t>
  </si>
  <si>
    <t>Human Development Report - Sierra Leone</t>
  </si>
  <si>
    <t>Global Health Observatory (GHO) - Liberia</t>
  </si>
  <si>
    <t>Global Health Observatory (GHO) - Sierra Leone</t>
  </si>
  <si>
    <t>Global Health Observatory (GHO)</t>
  </si>
  <si>
    <t>HNP Data Query</t>
  </si>
  <si>
    <t>http://databank.worldbank.org/Data/Views/VariableSelection/SelectVariables.aspx?source=Health%20Nutrition%20and%20Population%20Statistics</t>
  </si>
  <si>
    <t>Health Data Catalogue</t>
  </si>
  <si>
    <t>http://datacatalog.worldbank.org/?Topics=Health</t>
  </si>
  <si>
    <t>Health Nutrition Population (HNP) Data Dashboard</t>
  </si>
  <si>
    <t>http://datatopics.worldbank.org/hnp/Home.aspx</t>
  </si>
  <si>
    <t>WorldPop datasets - Population distributions &amp;mobility patterns - Ebola Outbreak</t>
  </si>
  <si>
    <t xml:space="preserve">Datasets - HXL </t>
  </si>
  <si>
    <t>Humanitarian Exchange Language (HXL)</t>
  </si>
  <si>
    <t>http://hxlstandard.org/</t>
  </si>
  <si>
    <t xml:space="preserve">Ebola toolbox </t>
  </si>
  <si>
    <t>MEDBOX</t>
  </si>
  <si>
    <t>Resources related to Ebola  incl posters etc</t>
  </si>
  <si>
    <t>Encyclopedia article</t>
  </si>
  <si>
    <t>Wikipedia</t>
  </si>
  <si>
    <t>Updated introduction to the outbreak</t>
  </si>
  <si>
    <t>Funding</t>
  </si>
  <si>
    <t>UNOCHA</t>
  </si>
  <si>
    <t>Financial Tracking System - Ebola Virus Outbreak</t>
  </si>
  <si>
    <t>Funding/Appeals</t>
  </si>
  <si>
    <t>IFRC</t>
  </si>
  <si>
    <t>IFRC Ebola Appeals</t>
  </si>
  <si>
    <t>Ebola Virus Diease Outbreak - Appeal (16 September 2014)</t>
  </si>
  <si>
    <t>Infographic</t>
  </si>
  <si>
    <t>Ebola 3W Dashboard</t>
  </si>
  <si>
    <t>All Ebola Outbreak Infographic Listing</t>
  </si>
  <si>
    <t>Ebola Timeline</t>
  </si>
  <si>
    <t>UNCT Liberia</t>
  </si>
  <si>
    <t>Ebola Dashboards</t>
  </si>
  <si>
    <t>Information Portal/Hub</t>
  </si>
  <si>
    <t>Centers for Disease Control &amp; Prevention - Ebola</t>
  </si>
  <si>
    <t>EC</t>
  </si>
  <si>
    <t>European Commission - Outbreak of ebola virus disease in Western Africa</t>
  </si>
  <si>
    <t>ECDC</t>
  </si>
  <si>
    <t>European Centre for Disease Prevention and Control - Ebola Virus Outbreak</t>
  </si>
  <si>
    <t>GRS</t>
  </si>
  <si>
    <t>Global Resilience System - Link collection</t>
  </si>
  <si>
    <t>http://resiliencesystem.org/ebola-information-faqs-and-research</t>
  </si>
  <si>
    <t xml:space="preserve">West and Central Africa – Ebola Outbreak </t>
  </si>
  <si>
    <t>West and Central Africa – Ebola Outbreak (Français)</t>
  </si>
  <si>
    <t>Ebola in Africa</t>
  </si>
  <si>
    <t>Ebola Deployments</t>
  </si>
  <si>
    <t>Medbox</t>
  </si>
  <si>
    <t>Ebola Toolbox</t>
  </si>
  <si>
    <t>MSF</t>
  </si>
  <si>
    <t>Ebola Disease</t>
  </si>
  <si>
    <t>ReliefWeb Disaster Hub - West Africa: Ebola Outbreak</t>
  </si>
  <si>
    <t>Ebola Outbreak Update</t>
  </si>
  <si>
    <t>United Nations</t>
  </si>
  <si>
    <t xml:space="preserve">Global Ebola Response Coalition </t>
  </si>
  <si>
    <t>United States Government</t>
  </si>
  <si>
    <t>Ebola Information Resources</t>
  </si>
  <si>
    <t>UNMIL</t>
  </si>
  <si>
    <t>UN Mission in Liberia</t>
  </si>
  <si>
    <t>Ebola Virus Outbreak</t>
  </si>
  <si>
    <t>Sub-Regional Ebola Operations and Coordination Centre (SEOCC)</t>
  </si>
  <si>
    <t>Global Outbreak Alert &amp; Response Network</t>
  </si>
  <si>
    <t>WHO Ebola Portal</t>
  </si>
  <si>
    <t>DPKO-DFS</t>
  </si>
  <si>
    <t>DPKO DFS Crisis Cell on Ebola</t>
  </si>
  <si>
    <t>http://point.un.org/SitePages/Crisis-Cell-Ebola.aspx</t>
  </si>
  <si>
    <t>Information Portal / Hub</t>
  </si>
  <si>
    <t>Ebola dashboards—maps, aggregated news, social media</t>
  </si>
  <si>
    <t>Passcode: Ebola!</t>
  </si>
  <si>
    <t>http://txlink.net/ebola</t>
  </si>
  <si>
    <t>Map</t>
  </si>
  <si>
    <t>Direct Relief</t>
  </si>
  <si>
    <t>Direct Relief - Ebola Cases</t>
  </si>
  <si>
    <t>Google</t>
  </si>
  <si>
    <t>Google Map - Spread of Ebola Outbreak</t>
  </si>
  <si>
    <t>Healthmap</t>
  </si>
  <si>
    <t>Health Map - Ebola</t>
  </si>
  <si>
    <t>Logistics Cluster</t>
  </si>
  <si>
    <t>All Map Listing</t>
  </si>
  <si>
    <t>http://www.logcluster.org/search?f[0]=field_raw_op_id:22767&amp;f[1]=field_document_type:27</t>
  </si>
  <si>
    <t>Ebola Map Catalogue</t>
  </si>
  <si>
    <t>Cédric Moro w/ HotOSM</t>
  </si>
  <si>
    <t>Ebola E Tracking</t>
  </si>
  <si>
    <t>Open Street Map - West Africa Ebola Response</t>
  </si>
  <si>
    <t>WHO - All Outbreaks Maps</t>
  </si>
  <si>
    <t xml:space="preserve">WHO Ebola Response - Ebola Portal Maps </t>
  </si>
  <si>
    <t>Maps/Visuals</t>
  </si>
  <si>
    <t xml:space="preserve">All Ebola Outbreaks Maps and Visuals </t>
  </si>
  <si>
    <t>National Government</t>
  </si>
  <si>
    <t>Liberia Government</t>
  </si>
  <si>
    <t>Liberia Ministry of Health and Social Welfare</t>
  </si>
  <si>
    <t>Sierra Leone Government</t>
  </si>
  <si>
    <t>Sierra Leone Ministry of Health and Sanitation</t>
  </si>
  <si>
    <t>Sierra Leone Statistics Office</t>
  </si>
  <si>
    <t>News</t>
  </si>
  <si>
    <t>WHO - Disease Outbreak News</t>
  </si>
  <si>
    <t>News/Social Media</t>
  </si>
  <si>
    <t>UN Mission in Liberia - Facebook page</t>
  </si>
  <si>
    <t>Official statistics</t>
  </si>
  <si>
    <t>Gov Sierra Leone</t>
  </si>
  <si>
    <t>Sierra Leone Bureau of Statistics</t>
  </si>
  <si>
    <t>http://www.statistics.sl/publications.htm</t>
  </si>
  <si>
    <t>INS</t>
  </si>
  <si>
    <t>Institut National de la Statistique (INS), Guinee</t>
  </si>
  <si>
    <t>http://www.stat-guinee.org</t>
  </si>
  <si>
    <t>LISGIS</t>
  </si>
  <si>
    <t xml:space="preserve">Liberia Institute of Statistics &amp; Geo (LISGIS) </t>
  </si>
  <si>
    <t xml:space="preserve"> http://www.lisgis.net/</t>
  </si>
  <si>
    <t>Operations/ICT Hub</t>
  </si>
  <si>
    <t>ICT Emergency - Ebola Outbreak 2014</t>
  </si>
  <si>
    <t>Operations/Logistics Hub</t>
  </si>
  <si>
    <t>Logistic Cluster - Ebola Response</t>
  </si>
  <si>
    <t>UN Humanitarian Response Depot</t>
  </si>
  <si>
    <t>Provision Humanitarian Air Services - Ebola Response</t>
  </si>
  <si>
    <t>Radio messages</t>
  </si>
  <si>
    <t>CDC Radio Messages in Local Languages</t>
  </si>
  <si>
    <t>Ebola Movement restrictions Dashboard</t>
  </si>
  <si>
    <t>http://simonbjohnson.github.io/Ebola-Blockades-Dashboard/</t>
  </si>
  <si>
    <t>Murdock HRAF 1959 v2</t>
  </si>
  <si>
    <t>Ethnic groups of Africa</t>
  </si>
  <si>
    <t>Geo-referencing of Ethnic Groups</t>
  </si>
  <si>
    <t>Ethnic groups</t>
  </si>
  <si>
    <t>http://www.icr.ethz.ch/data/other/greg</t>
  </si>
  <si>
    <t>WASH</t>
  </si>
  <si>
    <t xml:space="preserve">WASH Ebola Q&amp;A (Knowledge Point) Platform </t>
  </si>
  <si>
    <t xml:space="preserve"> http://washcluster.net/wash-in-ebola/ </t>
  </si>
  <si>
    <t>BBC</t>
  </si>
  <si>
    <t>Ebola WhatsApp Info Group</t>
  </si>
  <si>
    <t>send 'JOIN' to  +44 7702 348 651 via WhatsApp</t>
  </si>
  <si>
    <t>Database infrastructure Service</t>
  </si>
  <si>
    <t>ASA</t>
  </si>
  <si>
    <t>Prototype Database Infrastructure Service</t>
  </si>
  <si>
    <t>A queriable database with data that's all HXLated</t>
  </si>
  <si>
    <t>please ping Joseph for a demo if you want your analysts to use it</t>
  </si>
  <si>
    <t>TBD</t>
  </si>
  <si>
    <t>Note</t>
  </si>
  <si>
    <t>DATA OR INTEGRATION OF MULTIPLE DATA LAYERS SUPPORTS</t>
  </si>
  <si>
    <t>#</t>
  </si>
  <si>
    <t>Information or Dataset</t>
  </si>
  <si>
    <t>Health</t>
  </si>
  <si>
    <t>Security</t>
  </si>
  <si>
    <t>Human Rights</t>
  </si>
  <si>
    <t>Food Security</t>
  </si>
  <si>
    <t>Economic Stability</t>
  </si>
  <si>
    <t>Public Awareness</t>
  </si>
  <si>
    <t>Intended or Potential Use</t>
  </si>
  <si>
    <t>Lead/ Support</t>
  </si>
  <si>
    <t>RESTRICTED USE/ SHARING (Y or N)</t>
  </si>
  <si>
    <t>Source of Data (URL, database, organization)</t>
  </si>
  <si>
    <t>Information Requirement Supported/  Functional Crosswalk</t>
  </si>
  <si>
    <t>Process to get data from Source to the Organization's Integrated Situational Awareness Platform</t>
  </si>
  <si>
    <t>Data Steward/ Generator (Owner)Point of Contact Information</t>
  </si>
  <si>
    <t>GOVERNANCE UNITS</t>
  </si>
  <si>
    <t>X</t>
  </si>
  <si>
    <t xml:space="preserve"> </t>
  </si>
  <si>
    <t>Towns and Villages</t>
  </si>
  <si>
    <t>Counties</t>
  </si>
  <si>
    <t>Tribes by County</t>
  </si>
  <si>
    <t>UNMIL Regional Admin Structure</t>
  </si>
  <si>
    <t>UNMIL/ LISGIS</t>
  </si>
  <si>
    <t>Census Data</t>
  </si>
  <si>
    <t>CRITICAL INFRASTRUCTURE</t>
  </si>
  <si>
    <t>Water Pumps (10,000+)</t>
  </si>
  <si>
    <t>Helicopter Landing Zones</t>
  </si>
  <si>
    <t>UNMIL JLOC/ LISGIS</t>
  </si>
  <si>
    <t>Airports (fixed wing capable)</t>
  </si>
  <si>
    <t>Bridges</t>
  </si>
  <si>
    <t>Sea Ports</t>
  </si>
  <si>
    <t>Main Supply Routes</t>
  </si>
  <si>
    <t>Main Supply Routes Status (Open, Closed, Damaged and Travel Times)</t>
  </si>
  <si>
    <t>RESOURCES (TECHNICAL AND SKILLED VOLUNTEER LABOR)</t>
  </si>
  <si>
    <t>Name of Group</t>
  </si>
  <si>
    <t>Liberian Members</t>
  </si>
  <si>
    <t>Communications</t>
  </si>
  <si>
    <t>Disease Contact Tracing</t>
  </si>
  <si>
    <t>Data Collection Phone App</t>
  </si>
  <si>
    <t xml:space="preserve">Identification of key hubs impacting response efforts.  </t>
  </si>
  <si>
    <t>Dashboard Development</t>
  </si>
  <si>
    <t>Crowd Seeding (tools for partner organizations)</t>
  </si>
  <si>
    <t>Crowd Sourcing (tools for crowd input)</t>
  </si>
  <si>
    <t>Crowd Coordinator (tools to coordinate crowd sourcing)</t>
  </si>
  <si>
    <t>Data Coding</t>
  </si>
  <si>
    <t>GIS Data Modeling Analysis</t>
  </si>
  <si>
    <t>Data Source</t>
  </si>
  <si>
    <t>Points of Contact</t>
  </si>
  <si>
    <t>Yes</t>
  </si>
  <si>
    <t>Location of Main Communiction Hubs</t>
  </si>
  <si>
    <t xml:space="preserve">Identification of key hubs impacting response efforts. </t>
  </si>
  <si>
    <t>Libetel/ UNMIL</t>
  </si>
  <si>
    <t>No</t>
  </si>
  <si>
    <t>· Help set up, customize and support technology systems locally– whatever they are
 · Train volunteers, health workers, etc. on using these systems 
 · Curate content production &amp; data management, be it mapping, data collection, whatever</t>
  </si>
  <si>
    <t>Status of Main Communiction Hubs</t>
  </si>
  <si>
    <t>Teemu Ropponen, iLab Liberia www.ilabliberia.org</t>
  </si>
  <si>
    <t>Supports C2 and Deliberate Decision Making Process</t>
  </si>
  <si>
    <t>Map Action</t>
  </si>
  <si>
    <t>Status of Communications Platforms/ Damage Assessment</t>
  </si>
  <si>
    <t>www.mapaction.org</t>
  </si>
  <si>
    <t>Identification of key hubs impacting response efforts.</t>
  </si>
  <si>
    <t>Libetel/ UNMIL/ Cellcom</t>
  </si>
  <si>
    <t>University of Texas, Robert Strauss Center</t>
  </si>
  <si>
    <t>Group Name</t>
  </si>
  <si>
    <t>Cell Tower Locations</t>
  </si>
  <si>
    <t>· Web-mapping platform and dashboards for Africa able to be re-purposed for Ebola response (see www.strausscenter.org/ccaps/mappingtool)</t>
  </si>
  <si>
    <t>Ms. Ashley Moran</t>
  </si>
  <si>
    <t>· Produce real-time data on protests, riots, and other security data</t>
  </si>
  <si>
    <t>University of Texas amoran@austin.utexas.edu</t>
  </si>
  <si>
    <t>Automated Contact Tracing (ACT)</t>
  </si>
  <si>
    <t>Cell Tower Status/ Damage Assessment</t>
  </si>
  <si>
    <t>UNMIL Radio Coverage</t>
  </si>
  <si>
    <t>Liberian Member(s) in Liberia</t>
  </si>
  <si>
    <t xml:space="preserve">UNMIL  </t>
  </si>
  <si>
    <t>Public Venues</t>
  </si>
  <si>
    <t>Ebola Map Platform Operational Today</t>
  </si>
  <si>
    <t>Map Platform Operational Today</t>
  </si>
  <si>
    <t>Dashboard Operational Today</t>
  </si>
  <si>
    <t>SMS Enabled Today</t>
  </si>
  <si>
    <t>SMS Capable</t>
  </si>
  <si>
    <t>Submit Web Report Enabled (Crowd Sourcing) Today</t>
  </si>
  <si>
    <t>Submit Web Report Capable</t>
  </si>
  <si>
    <t>Reviewing Reports</t>
  </si>
  <si>
    <t>Universities</t>
  </si>
  <si>
    <t>Validating Reports</t>
  </si>
  <si>
    <t>Mapping Reports</t>
  </si>
  <si>
    <t>News Sources via RSS displayed on Platform</t>
  </si>
  <si>
    <t>Able to Receive Data Services (GeoRSS, REST)</t>
  </si>
  <si>
    <t>Time to Deploy (weeks)</t>
  </si>
  <si>
    <t>PRO and CON</t>
  </si>
  <si>
    <t>Point of Contact</t>
  </si>
  <si>
    <t>• Automate on-the-ground data collection and surveillance of potential EVD carriers • Build real-time maps of emerging cases and transmission networks • API allows for dynamic and predictive data analyses for use by public and stakeholders</t>
  </si>
  <si>
    <t>Schools</t>
  </si>
  <si>
    <t>Camilla Hermann, +1 617 939 8537</t>
  </si>
  <si>
    <t>Churches</t>
  </si>
  <si>
    <t>Randall Ray, +1 314 660 4992</t>
  </si>
  <si>
    <t>rsr292@gmail.com</t>
  </si>
  <si>
    <t>Spatial Networks</t>
  </si>
  <si>
    <t>Mosques</t>
  </si>
  <si>
    <t>Markets</t>
  </si>
  <si>
    <t>Stadiums</t>
  </si>
  <si>
    <t>· Proven in Liberia supporting Water and Sanitation Program data collection
 · Worked with several other field collection projects in West African nations
 · Liberians have used the Smart Phone based tools
 · Proven within commercial sector
 · Spatial Networks offered to donate licenses, support and training.
 · 15 years experience in geospatial technology &amp; data business
 · global network of geospatial experts, both volunteer and paid
 · Has analytic (dashboard) capability</t>
  </si>
  <si>
    <t>Coleman McCormick, Spatial Networks</t>
  </si>
  <si>
    <t>coleman@spatialnetworks.com</t>
  </si>
  <si>
    <t>Commercial Enterprises</t>
  </si>
  <si>
    <t>Hotels</t>
  </si>
  <si>
    <t>· P- Ushahidi- 7 years proven
 · P- Operating in Liberia by Liberians
 · P- National Elections (2011) Partnered with UNMIL and 32+ NGO’s
 · P- Currently operational, ownership can be transferred
 · C- Mobile app not ideal</t>
  </si>
  <si>
    <t>· Experienced in many natural and man-made disaster digital response efforts
 · Leadership tested and proven
 · Membership technical skills and resources broad and deep, just require clear direction and requirements</t>
  </si>
  <si>
    <t>Justine Mackinnon, +44 0 755 1796 933</t>
  </si>
  <si>
    <t>Justine@standbytaskforce.com</t>
  </si>
  <si>
    <t>Texas State University Disaster Lab</t>
  </si>
  <si>
    <t>Restaraunts</t>
  </si>
  <si>
    <t>Teemu Ropponen, iLab LiberiaTeemu Ropponen, iLab Liberia teemu@ilabliberia.org John Etherton, iLab Liberia, john@ilabliberia.org</t>
  </si>
  <si>
    <t>http://ebolainliberia.ilabliberia.net</t>
  </si>
  <si>
    <t>Grocery Stores</t>
  </si>
  <si>
    <t>· Element of the largest Geography Department in the United States with access to a variety of resources · Have already recruited dozens of volunteers who can perform tasks such as but not limited to: aerial photo interpretation, digitizing, geocoding, database entry, cartographic production, GIS modeling (e.g. interpolation, cluster analysis), advanced geo-computation (e.g. data mining, semantic analysis) · Membership technical skills and resources broad and deep, just require clear direction and requirements</t>
  </si>
  <si>
    <t>Dr. Edwin Chow</t>
  </si>
  <si>
    <t>tc27@txstate.edu</t>
  </si>
  <si>
    <t>Dr. John Tiefenbacher</t>
  </si>
  <si>
    <t>tief@txstate.edu</t>
  </si>
  <si>
    <t>Crisis Mappers</t>
  </si>
  <si>
    <t>Weekly Market Locations, Dates and Times</t>
  </si>
  <si>
    <t>Other</t>
  </si>
  <si>
    <t>· Leadership tested and proven
 · Initial coordination (call to arms)
 · Technical, Policy, Ethical, Programmatic reach back, lessons learned and best of practice
 · Membership technical skills and resources broad and deep, just require clear direction and requirements</t>
  </si>
  <si>
    <t>Dr. Jen Ziemke</t>
  </si>
  <si>
    <t>Petrol Farms</t>
  </si>
  <si>
    <t>jen@crisismappers.net</t>
  </si>
  <si>
    <t>Civilian Petrol Distibutors</t>
  </si>
  <si>
    <t>Embassies</t>
  </si>
  <si>
    <t>International Institutions</t>
  </si>
  <si>
    <t>LISGIS/ UNMIL</t>
  </si>
  <si>
    <t>· Initial coordination (call to arms)
 · Technical, Policy, Ethical, Programmatic reach back, lessons learned, and best of practice
 · Membership technical skills and resources broad and deep, just require clear direction and requirements</t>
  </si>
  <si>
    <t>Non-Government Organzations (NGO)</t>
  </si>
  <si>
    <t>Kate Chapman
 Members of other organizations on this list are members of the Digital Humanitarian Network (e.g. Crisis Mappers, UN OCHA, Ushahidi, Google Crisis Response)</t>
  </si>
  <si>
    <t>LISGIS/ UNML</t>
  </si>
  <si>
    <t>Harvard Humanitarian Initiative</t>
  </si>
  <si>
    <t>Cemeteries</t>
  </si>
  <si>
    <t>· Membership skills and resources broad and deep, just require clear direction and requirements</t>
  </si>
  <si>
    <t>Yes Liberia</t>
  </si>
  <si>
    <t>Politcal Party Headquarters</t>
  </si>
  <si>
    <t>tbd</t>
  </si>
  <si>
    <t>· Traditional NGO supporting the people of Liberia · Professional data visualization skills · Robust online awareness capabilities · Members with various backgrounds, specialties and relevant crisis experience ready to support specified requirements</t>
  </si>
  <si>
    <t>· P- Mapping platform and dashboards in place to track multiple layers/issues; could be repurposed for ebola · P- Platform includes security data (protests, riots, conflict, etc) · C- Not yet setup for ebola; would need GoL input on dashboard specifications to assess time to deploy</t>
  </si>
  <si>
    <t>Mr..Joseph Jallah</t>
  </si>
  <si>
    <t>zjjallah@gmail.com</t>
  </si>
  <si>
    <t>Ashley Moran, University of Texas, amoran@austin.utexas.edu www.strausscenter.org/ccaps/mappingtool</t>
  </si>
  <si>
    <t>Mr. David Foster</t>
  </si>
  <si>
    <t>World Wide Human Geography Data Working Group</t>
  </si>
  <si>
    <t>MEDICAL RESPONSE</t>
  </si>
  <si>
    <t>· Working group of government, multilateral, academic, and private sector institutions created to share data and analysis for humanitarian response
 · Membership of over 2000 focused on gathering useful, usable, and used open-source human geography data and disseminating it to the community; members are from NGOs, Academia, U.S. civil government agencies, and U.S. Department of Defense
 · Links to over 50 Ebola data sources posted to the website: https://wwhgd.org.</t>
  </si>
  <si>
    <t>· P- ArcGIS software more broadly has good predictive analysis capability
 · P- May be able to contribute ArcGIC Online licenses, predictive modeling tools</t>
  </si>
  <si>
    <t>Hospitals</t>
  </si>
  <si>
    <t>MoHW/ WHO/ CDC</t>
  </si>
  <si>
    <t>Ms. Terri Ryan</t>
  </si>
  <si>
    <t>ryan_terri@bah.com</t>
  </si>
  <si>
    <t>Medical Treatment Facilities (MTF)/ Clinics</t>
  </si>
  <si>
    <t>Mr. Kevin Kurtz</t>
  </si>
  <si>
    <t>kurtz_kevin@bah.com</t>
  </si>
  <si>
    <t>Ashley Moran (Univ of Texas), Dave Foster (Yes Liberia), and Kevin Hughes are all members of this working group and can reach out as needed</t>
  </si>
  <si>
    <t>http://disasterresponse.maps.arcgis.com/home/group.html?id=5364ffdec63645c392e8b55cfc728bf1</t>
  </si>
  <si>
    <t>U.S. Geospatial Intelligence Foundation, Africa Working Group</t>
  </si>
  <si>
    <t>Ebola Treatment Units (ETU)</t>
  </si>
  <si>
    <t>Bed Capacity</t>
  </si>
  <si>
    <t>Humanitarian Open Street Map (HOT) / OpenStreetMap</t>
  </si>
  <si>
    <t>· USGIF Africa Working Group brings together multi-disciplinary communities of interest to examine geospatial solutions to issues affecting national security in Africa. The working group member base is comprised of a deep bench of government, defense industry, academic, and NGO experts in geospatial technologies
 · Membership technical skills and resources broad and deep, just require clear direction and requirements</t>
  </si>
  <si>
    <t>Lab Testing Capacity (per day)</t>
  </si>
  <si>
    <t>Ms. Faye Cuevas, U.S. Geospatial Intelligence Foundation (USGIF) Africa Working Group, cuevasf@pixia.com</t>
  </si>
  <si>
    <t xml:space="preserve">P- BaseMap, Proven capability during numerous natural disaster responses
P- Exports : Daily updates GIS compatible, Map layer, Paper maps, Smartphone, GPS
P- Easy Edit capacities to add various features
P- OpenData </t>
  </si>
  <si>
    <t>Pierre Béland
Andrew Buck</t>
  </si>
  <si>
    <t>openstreetmap.org</t>
  </si>
  <si>
    <t>Fulcrum (spatial networks)</t>
  </si>
  <si>
    <t>Running Capacity (full/ under)</t>
  </si>
  <si>
    <t>inSTEDD</t>
  </si>
  <si>
    <t>Ebola Referral Centers</t>
  </si>
  <si>
    <t>Medical Equipment Staging</t>
  </si>
  <si>
    <t>·   Verboice is a free and open-source tool that makes it easy for anyone to create and run projects that interact via voice, allowing users to listen and record messages in their own language and dialect or answer questions with a phone keypad. Verboice projects can start small and scale up, making it possible to improve lives even in communities previously closed off by literacy and technological barriers.</t>
  </si>
  <si>
    <t>RasmussenE@gmail.com</t>
  </si>
  <si>
    <t>Dr. Eric Rasmussen</t>
  </si>
  <si>
    <t>QuestionBox</t>
  </si>
  <si>
    <t>Medical Team Deployment Locations</t>
  </si>
  <si>
    <t>Current</t>
  </si>
  <si>
    <t>· A Question Box is a shared community telephone helpline. It allows communities to connect to Call Centers or IVR services for free, from a mounted, heavy-duty press-of-a-button operated phones, and is ideal in e.g. health care hotline-type of interaction.</t>
  </si>
  <si>
    <t>Rose Shuman</t>
  </si>
  <si>
    <t>· P- Used for water/health mapping in Monrovia LB, Freetown SL, Port Harcourt NG
 · P- Deployable on locally available Android smartphones
 · P- easy setup, simple mobile app, low training requirements
 · Customize and deploy forms for field survey/enumeration</t>
  </si>
  <si>
    <t>Planned</t>
  </si>
  <si>
    <t>roseshuman@questionbo.x.org</t>
  </si>
  <si>
    <t>Medical Team Reports</t>
  </si>
  <si>
    <t>Coleman McCormick, Spatial Networks coleman@spatialnetworks.com</t>
  </si>
  <si>
    <t>Contact Tracing Team Deployments</t>
  </si>
  <si>
    <t>Liberia Ebola (EVD) Data Mapping</t>
  </si>
  <si>
    <t>YES</t>
  </si>
  <si>
    <t>3rd Party</t>
  </si>
  <si>
    <t>Ebola Cases</t>
  </si>
  <si>
    <t>Statistical Capacity Building / Member of the DHN</t>
  </si>
  <si>
    <t>OpenStreetMap</t>
  </si>
  <si>
    <t>Location</t>
  </si>
  <si>
    <t>Various Query tools for OpenStreetMap Database components (ie. Settlements, Infrastructures, Roads)</t>
  </si>
  <si>
    <t>· Ushahidi based platform
 · Immediate Objective: Share information on the crisis
 · Long Term Objective: Documenting names of those who died from the disease</t>
  </si>
  <si>
    <t>Earl Burrowes, Sr.</t>
  </si>
  <si>
    <t>Suspected</t>
  </si>
  <si>
    <t>Partially (Tableau)</t>
  </si>
  <si>
    <t>eburrowes@me.com</t>
  </si>
  <si>
    <t>gvSIG</t>
  </si>
  <si>
    <t xml:space="preserve">Dimagi is a social enterprise that created and runs CommCare, an easily customizable, open source mobile platform that supports frontline workers. Frontline workers use CommCare to track and support their clients with registration forms, checklists, SMS reminders, IVR, multimedia, and GPS. </t>
  </si>
  <si>
    <t>Jonathan Jackson (jjackson@dimagi.com)</t>
  </si>
  <si>
    <t>Confirmed</t>
  </si>
  <si>
    <t>CommCare supports longitudinal client tracking, is specialized for low-literate users, runs on Java and Android phones, runs offline, integrates SMS for performance improvement, and has an application builder designed for non-programmers. It would be effective for initial screening and contact tracing but has not yet been used in this Ebola outbreak.</t>
  </si>
  <si>
    <t>Emma Little (elittle@dimagi.com)</t>
  </si>
  <si>
    <t>Ebola Deaths</t>
  </si>
  <si>
    <t>· P- Open source software that has been integrated and distributed by the University of Valencia in Span. Argentina has been the champion of gvSIG to the CAA as a base line open source capability to support Peace Keeping Operations and Humanitarian Assistance / Disaster Relief operations 
 · C- We do not have a contact there</t>
  </si>
  <si>
    <t>http://www.gvsig.org/plone/projects/gvsig-desktop/tour/image-gallery-1/</t>
  </si>
  <si>
    <t xml:space="preserve">Currently available Ebola dashboards, channels, resources and the ability of relief organizations to share alerts and information to designated public channels are being made freely available as a public service from Swan Island Networks. Commercial version includes additional capabilities such as Smart Alerting, Customized dashboards, restricted/private intelligence channels for internal organizational use, etc. </t>
  </si>
  <si>
    <t>Andrej Szenasy andrej.szenasy@swanisland.net,</t>
  </si>
  <si>
    <t xml:space="preserve">Sahana </t>
  </si>
  <si>
    <t>Rapid Open Geospatial User-driven Enterprise (ROGUE)</t>
  </si>
  <si>
    <t>Sahana is Open Source Disaster Management Software with modules for 
 - Patient Contact Tracing/Monitoring
 - Logistics &amp; Donation Management
 - Health Worker / Personnel
 - Hospital &amp; Health Facility Management
 - Who's Doing What Where
In addition Sahana can be rapidly customized, to deliver innovative solutions to new challenges.
See: http://eden.sahanafoundation.org/wiki/Deployments/Ebola</t>
  </si>
  <si>
    <t>Michael Howden (michael@sahanafoundation.org)</t>
  </si>
  <si>
    <t>WHO DCP</t>
  </si>
  <si>
    <t xml:space="preserve">WHO Data Coordination Platform (DCP) is a form authoring and data management platform for creation of xforms that are compatible with ODK and HTML5 compliant webbrowers for online and offline data collection support. WHO DCP is a complement to the UNICEF RapidPro and Intrahealth's iHRIS mHero toolset, and is based on Ona tools derived from Formhub code. </t>
  </si>
  <si>
    <t xml:space="preserve">Matt Berg (mberg@ona.io), Garrett Mehl (mehlg@who.int) </t>
  </si>
  <si>
    <t>Ebola Cases Heat Map vs. Population Density</t>
  </si>
  <si>
    <t xml:space="preserve">· P- Open Source Mapping Software for Non-Governmental Organizations and multi-lateral and multi-national response to disasters  · C- </t>
  </si>
  <si>
    <t>wilderbf@state.gov, US State Department</t>
  </si>
  <si>
    <t>Identification of impacted areas and support to contact and contraction trend analysis</t>
  </si>
  <si>
    <t>Network Analysis</t>
  </si>
  <si>
    <t>Human Remains Collection Points</t>
  </si>
  <si>
    <t>P- Open Source applications for Android or J2ME
P- Content can be customized/edited by non-programmer
P- Automatic background GPS capture
P- Effective for initial screening and contact tracing
P- Forms and data viewable online, HIPPA compliant
P- Can be used long-term for other health/development outcomes/factors
C- Gateways would need to be set up in-country
C- Requires implementing partner
C- Basic reports available currently</t>
  </si>
  <si>
    <t>Swan Island</t>
  </si>
  <si>
    <t>Human Remains Final Disposition Locations</t>
  </si>
  <si>
    <t>Live</t>
  </si>
  <si>
    <t>andrej.szenasy@swanisland.net</t>
  </si>
  <si>
    <t>Safe Burial Locations</t>
  </si>
  <si>
    <t>Sahana</t>
  </si>
  <si>
    <t>Capable - not Enabled</t>
  </si>
  <si>
    <t>U.S. Military Task Force Deployments</t>
  </si>
  <si>
    <t>Demo Site Live - live site can be deployed in &lt; 1 hour</t>
  </si>
  <si>
    <t>P - Open Source
P - Rapid Application Development Framework
P - Mature Solutions (&gt;25 Countries, 9 Active Orgs)
P - Wide range of modules
C - Would need to be customized to specific solution / context
See: http://eden.sahanafoundation.org/wiki/Deployments/Ebola</t>
  </si>
  <si>
    <t>WHO Data Coordination Platform</t>
  </si>
  <si>
    <t xml:space="preserve">P- Open Source applications for Android or HTML5 compliant browsers
P- Content can be customized/edited by non-programmer
P- Automatic background GPS capture
P- Effective for initial screening and contact tracing
P- Forms viewable online or offline
P- Can be used long-term for other health/development outcomes/factors
P - Mature Solutions (&gt;25 Countries, 30+ Active Orgs)
P - linked to other UN platforms (RapidPro and IHrIS) through OpenHIE standards P-xforms compliant, C-most effective with android phones C - while forms and data can be shared, it requires the form or data author to turn on sharing, C - needs local implementation partners </t>
  </si>
  <si>
    <t xml:space="preserve">Matt Berg (mberg@ona.io), Garrett Mehl (mehlg@who.int), scott pendergast (pendercast@who.int) </t>
  </si>
  <si>
    <t>ASA-SWB</t>
  </si>
  <si>
    <t>no</t>
  </si>
  <si>
    <t>U.S. Army/ GoL Ebola Task Force</t>
  </si>
  <si>
    <t>Kaggle x Database Infrastructure Service</t>
  </si>
  <si>
    <t>/</t>
  </si>
  <si>
    <t>Ebloa Treatment Unit (ETU) Locations (Planned)</t>
  </si>
  <si>
    <t>ETU Locations (Under Construction)</t>
  </si>
  <si>
    <t>ETU Locations (Complete)</t>
  </si>
  <si>
    <t>Town Village Quaratines</t>
  </si>
  <si>
    <t>Town Village Security Lock Down</t>
  </si>
  <si>
    <t>Health Reports/ Analysis/ Dashboards</t>
  </si>
  <si>
    <t>https://wca.humanitarianresponse.info/en/search/type/document/emergencies/ebola-outbreak</t>
  </si>
  <si>
    <t>SECURITY</t>
  </si>
  <si>
    <t>Location of the County Emergency Operations Centers (EOC)</t>
  </si>
  <si>
    <t xml:space="preserve">Shared Situational Awareness, allowing for deconfliction of efforts, thereby reducing redundant effort and improving lines of communication. </t>
  </si>
  <si>
    <t>NECC</t>
  </si>
  <si>
    <t>Status of EOCs</t>
  </si>
  <si>
    <t>Liberia National Police Locations/ Deployments</t>
  </si>
  <si>
    <t xml:space="preserve">Command and staff situational awareness, allowing for deconfliction of efforts, thereby reducing redundant effort and improving lines of communication.  </t>
  </si>
  <si>
    <t xml:space="preserve"> LNP/ UNPOL/ UNMIL GIS</t>
  </si>
  <si>
    <t>Mobile Patrol Areas</t>
  </si>
  <si>
    <t>Check Points</t>
  </si>
  <si>
    <t>Police Stations</t>
  </si>
  <si>
    <t>Criminal Justice Facility (Prisons) Locations</t>
  </si>
  <si>
    <t xml:space="preserve">Situational awareness, allowing for deconfliction of efforts, thereby reducing redundant effort and improving lines of communication.  </t>
  </si>
  <si>
    <t xml:space="preserve"> LNP/ UNPOL/ LISGIS</t>
  </si>
  <si>
    <t>UN Police Locations/ Deployments</t>
  </si>
  <si>
    <t>UNPOL/ UNMIL GIS</t>
  </si>
  <si>
    <t>LNP Stations</t>
  </si>
  <si>
    <t>Patrols</t>
  </si>
  <si>
    <t>Bureau of Immigration and Naturlaization (BIN) Locations/ Deployments</t>
  </si>
  <si>
    <t>BIN/ UNPOL/ UNMIL GIS</t>
  </si>
  <si>
    <t>Border Crossing Locations</t>
  </si>
  <si>
    <t>BIN Stations</t>
  </si>
  <si>
    <t>UNMIL Force Deployments</t>
  </si>
  <si>
    <t>UNMIL Forces/ UNMIL GIS</t>
  </si>
  <si>
    <t>Force Headquarters</t>
  </si>
  <si>
    <t>Military Observer (MILOB) Sites</t>
  </si>
  <si>
    <t xml:space="preserve">MILOB Engagements (Planned)  </t>
  </si>
  <si>
    <t xml:space="preserve">MILOB Engagements (Ongoing)  </t>
  </si>
  <si>
    <t>Organisation</t>
  </si>
  <si>
    <t>Technical Focal Point Name</t>
  </si>
  <si>
    <t>Email Address</t>
  </si>
  <si>
    <t>Telephone Number</t>
  </si>
  <si>
    <t>Time Zone</t>
  </si>
  <si>
    <t>Dropbox User</t>
  </si>
  <si>
    <t>Yammer User</t>
  </si>
  <si>
    <t>Google Drive/Docs User</t>
  </si>
  <si>
    <t>COMMENTS</t>
  </si>
  <si>
    <t xml:space="preserve">MILOB Engagements (Complete)  </t>
  </si>
  <si>
    <t xml:space="preserve"> SBTF</t>
  </si>
  <si>
    <t>47 93087690</t>
  </si>
  <si>
    <t>GMT+2</t>
  </si>
  <si>
    <t>Bergen, Norway</t>
  </si>
  <si>
    <t>yes</t>
  </si>
  <si>
    <t>Access to all datasets collected by SBTF</t>
  </si>
  <si>
    <t>Sector HQ Locations</t>
  </si>
  <si>
    <t>Josephrichardpollack@gmail.com</t>
  </si>
  <si>
    <t>UNMIL Quick Reaction Force</t>
  </si>
  <si>
    <t>GMT+1</t>
  </si>
  <si>
    <t>Paris</t>
  </si>
  <si>
    <t xml:space="preserve">database infrastructure service can be provided </t>
  </si>
  <si>
    <t xml:space="preserve"> + 354 781 7040</t>
  </si>
  <si>
    <t>GMT</t>
  </si>
  <si>
    <t>Iceland</t>
  </si>
  <si>
    <t>UNMIL Vehicle Recovery Asset Locations/ Deployments</t>
  </si>
  <si>
    <t>Have in-kind donation for ESRI ArcGIS Online</t>
  </si>
  <si>
    <t>UNMIL JLOC/ UNMIL GIS</t>
  </si>
  <si>
    <t>603-997-7069</t>
  </si>
  <si>
    <t>US</t>
  </si>
  <si>
    <t>Aviation Routes</t>
  </si>
  <si>
    <t>Aviation Security Patrols</t>
  </si>
  <si>
    <t>Flight Restricted Zones</t>
  </si>
  <si>
    <t>Impacts planning for air operations in support of response efforts.</t>
  </si>
  <si>
    <t>Curfew Locations and Times</t>
  </si>
  <si>
    <t xml:space="preserve">Planned VIP Travel </t>
  </si>
  <si>
    <t xml:space="preserve">Itenerary </t>
  </si>
  <si>
    <t>Routes</t>
  </si>
  <si>
    <t>On-going VIP Travel</t>
  </si>
  <si>
    <t>CRIME REPORTING</t>
  </si>
  <si>
    <t>Protests/ Riots</t>
  </si>
  <si>
    <t>Crowd Sourced Tools/ Security Force Reporting</t>
  </si>
  <si>
    <t>Weekly updates: www.strausscenter.org/acled.html</t>
  </si>
  <si>
    <t>Armed Violence</t>
  </si>
  <si>
    <t>Gender Based Violence</t>
  </si>
  <si>
    <t>Robbery</t>
  </si>
  <si>
    <t>Child Abuse</t>
  </si>
  <si>
    <t>Acronym</t>
  </si>
  <si>
    <t>Arson</t>
  </si>
  <si>
    <t>ROWCA</t>
  </si>
  <si>
    <t xml:space="preserve">Regional Office for Western and Central Africa </t>
  </si>
  <si>
    <t>OCHA's regional office in Senegal</t>
  </si>
  <si>
    <t>DHNetwork</t>
  </si>
  <si>
    <t>Assault</t>
  </si>
  <si>
    <t>Volunteer and Technical Community</t>
  </si>
  <si>
    <t>MSR</t>
  </si>
  <si>
    <t>Main Supply Route</t>
  </si>
  <si>
    <t>Roads on ebola maps</t>
  </si>
  <si>
    <t>Drugs</t>
  </si>
  <si>
    <t>Community Based Violence</t>
  </si>
  <si>
    <t>Homicide</t>
  </si>
  <si>
    <t>Domestic Violence</t>
  </si>
  <si>
    <t>Looting</t>
  </si>
  <si>
    <t>Rape</t>
  </si>
  <si>
    <t>Border Incursions</t>
  </si>
  <si>
    <t>HUMAN RIGHTS &amp; HUMANITARIAN ASSISTANCE</t>
  </si>
  <si>
    <t>Refugee Camps</t>
  </si>
  <si>
    <t>UN</t>
  </si>
  <si>
    <t>Coverage</t>
  </si>
  <si>
    <t>Layers</t>
  </si>
  <si>
    <t>IDP Flows</t>
  </si>
  <si>
    <t>Documentation URL</t>
  </si>
  <si>
    <t>Download URL</t>
  </si>
  <si>
    <t>Tags (keywords)</t>
  </si>
  <si>
    <t>Last Update (modified)</t>
  </si>
  <si>
    <t>Publisher</t>
  </si>
  <si>
    <t>Contact Name (person)</t>
  </si>
  <si>
    <t>Contact Email (mbox)</t>
  </si>
  <si>
    <t>UID</t>
  </si>
  <si>
    <t>Public Access Level (access Level)</t>
  </si>
  <si>
    <t>2014 West Africa Ebola Response</t>
  </si>
  <si>
    <t>Human Security Indicators</t>
  </si>
  <si>
    <t>Location of Commercial Logistics Resources (food, water, clothing, construction materials, tools)</t>
  </si>
  <si>
    <t>Supports Deliberate Decision Making Process</t>
  </si>
  <si>
    <t>GIS Team</t>
  </si>
  <si>
    <t>Guinea, Sierra Leone, Liberia</t>
  </si>
  <si>
    <t>Status of Commerical Logistics Resources</t>
  </si>
  <si>
    <t>Place names, Highways, Waterways, Buildings, Land use, Natural, Roads, Points Residential</t>
  </si>
  <si>
    <t>http://wiki.openstreetmap.org/wiki/2014_West_Africa_Ebola_Response#Exporting_OpenStreetMap_data</t>
  </si>
  <si>
    <t>http://wiki.openstreetmap.org/wiki/2014_West_Africa_Ebola_Response</t>
  </si>
  <si>
    <t>Shapefile, KMZ, PostGIS, Spatialite</t>
  </si>
  <si>
    <t>Humanitarian OpenStreetMap Team</t>
  </si>
  <si>
    <t xml:space="preserve">Pierre Béland and Andrew Buck are coordinating this Humanitarian OpenStreetMap Team Activation. </t>
  </si>
  <si>
    <t>activation@hotosm.org</t>
  </si>
  <si>
    <t>Public</t>
  </si>
  <si>
    <t>Human Rights Reporting</t>
  </si>
  <si>
    <t>Scroll down to "ShapeFiles for GIS softwares"</t>
  </si>
  <si>
    <t>Africa Infrastructure Knowledge Program</t>
  </si>
  <si>
    <t>Civil Affairs Reporting</t>
  </si>
  <si>
    <t>The overall role of the African Development Bank is to provide leadership for the African infrastructure data and information system. This involves: (i) enhancing the original AICD database into a long-term sustainable data system of infrastructure indicators, and (ii) defining and developing analytic knowledge products that would present and disseminate conclusions and findings to inform development policy and program management activities.</t>
  </si>
  <si>
    <t>Land Disputes</t>
  </si>
  <si>
    <t xml:space="preserve">ICT: International gateways, Backbone networks, and GSM coverage; Power: Power plants and Transmission network; Transport: Airports and air traffic, Ports and sea traffic, Roads (condition and traffic), and Railways
</t>
  </si>
  <si>
    <t>http://www.infrastructureafrica.org/tools/maps</t>
  </si>
  <si>
    <t>http://www.infrastructureafrica.org/documents/tools/list/arcgis-shape-files</t>
  </si>
  <si>
    <t>Shape File</t>
  </si>
  <si>
    <t>Via Website</t>
  </si>
  <si>
    <t>Border Issues</t>
  </si>
  <si>
    <t>Identity Related Tension</t>
  </si>
  <si>
    <t>REPORTING</t>
  </si>
  <si>
    <t>AfricaMap/WorldMap</t>
  </si>
  <si>
    <t>Major Activities</t>
  </si>
  <si>
    <t xml:space="preserve">Africamap is housed at the Center for Geographic Analysis at Harvard University with an initial grant from the Harvard Provosts Fund for Innovative Computing and ongoing support from the W. E. B. Du Bois Institute, the Department of African and African American Studies and the Committee for African Studies at Harvard University. AfricaMap grew out of a project, called Baobab, funded by the Seaver Institute. </t>
  </si>
  <si>
    <t>Africa, Global</t>
  </si>
  <si>
    <t>Boundaries, Transportation, Political, Population, Ethno, Linguistic, Conflict, Economic Opportunity, Environmental, Society &amp; Demographics, Health, Historical, Religion, Slave Trade, Utilities</t>
  </si>
  <si>
    <t>http://about.worldmap.harvard.edu/icb/icb.do?keyword=k28501</t>
  </si>
  <si>
    <t>worldmap.harvard.edu/africamap/</t>
  </si>
  <si>
    <t>Shapefile, GML, .csv, GeoTIFF, .jpeg, .pdf, KML</t>
  </si>
  <si>
    <t>Africa, Near East, UN and Other International Organizations, USAFRICOM, USCENTCOM, USTRANSCOM, Boundaries, world, global, gazetteer, place names, trade routes, transportation, railroads, political, population, ethnology, linguistic, languages, conflict, economic, population, environment, society, demographics, health, historical, religion, water, land use, base maps, Harvard, shapefile, GML, .csv, GeoTIFF, .jpeg, .pdf, KML</t>
  </si>
  <si>
    <t>Daily</t>
  </si>
  <si>
    <t>Harvard</t>
  </si>
  <si>
    <t>Ben Lewis</t>
  </si>
  <si>
    <t>blewis@cga.harvard.edu; worldmap@harvard.edu</t>
  </si>
  <si>
    <t>Arrival of Key Resources</t>
  </si>
  <si>
    <t>Departure of Key Reources</t>
  </si>
  <si>
    <t>All Health Facilities (2010)</t>
  </si>
  <si>
    <t>Buildings (health facilities)</t>
  </si>
  <si>
    <t>http://ohdr.nethope.opendata.arcgis.com/datasets/fca253629c214b50a44e00ec8d9c6051_1</t>
  </si>
  <si>
    <t>Spreadsheet, KML, shapefile, API</t>
  </si>
  <si>
    <t>Destruction or Loss of Key Resources</t>
  </si>
  <si>
    <t>Open Humanitarian Data Repository</t>
  </si>
  <si>
    <t>David J Healy</t>
  </si>
  <si>
    <t xml:space="preserve">Key Political and Economic Developments </t>
  </si>
  <si>
    <t>ArcGIS Online</t>
  </si>
  <si>
    <t xml:space="preserve">World Transportation- The map was developed by Esri using Esri highway data; DeLorme basemap layers; NAVTEQ street data for North America, most countries in Europe, Australia, New Zealand, South America and Central America, most of the Middle East and Morocco, and parts of Southern Africa (Botswana, Lesotho, Namibia, South Africa, and Swaziland). </t>
  </si>
  <si>
    <t>Transportation, Roads, Railroads, Airports</t>
  </si>
  <si>
    <t xml:space="preserve">http://www.arcgis.com/home/item.html?id=94f838a535334cf1aa061846514b77c7 </t>
  </si>
  <si>
    <t>Ebola Virus Disease in West Africa — The First 9 Months of the Epidemic and Forward Projections</t>
  </si>
  <si>
    <t>ArcGIS files</t>
  </si>
  <si>
    <t xml:space="preserve">Africa, East Asia and the Pacific, Europe and Eurasia, Near East, South and Central Asia, Western Hemisphere, USAFRICOM, USCENTCOM, USEUCOM, USNORTHCOM, USPACOM, USSOUTHCOM, USSTRATCOM, USTRANSCOM, ArcGIS, global, World Transportation, highways, roads, railroads, airports, ESRI, </t>
  </si>
  <si>
    <t>Meetings</t>
  </si>
  <si>
    <t>New England Jnl Medicine</t>
  </si>
  <si>
    <t>Agreements</t>
  </si>
  <si>
    <t>ArcGIS</t>
  </si>
  <si>
    <t>arcgisonline_feedback@esri.com</t>
  </si>
  <si>
    <t>Bank Branches</t>
  </si>
  <si>
    <t>Buildings (banks)</t>
  </si>
  <si>
    <t>http://ohdr.nethope.opendata.arcgis.com/datasets/50d10b97fe434d31bbf00bef16b3e997_4</t>
  </si>
  <si>
    <t>http://www.nejm.org/doi/full/10.1056/NEJMe1411471</t>
  </si>
  <si>
    <t>LOGISTICS AND TRANSPORTATION</t>
  </si>
  <si>
    <t>Paul Burgess</t>
  </si>
  <si>
    <t>Air Bridge (Non-commercial)</t>
  </si>
  <si>
    <t>Estimating the Future Number of Cases in the Ebola Epidemic — Liberia and Sierra Leone, 2014–2015</t>
  </si>
  <si>
    <t>http://www.cdc.gov/mmwr/preview/mmwrhtml/su63e0923a1.htm</t>
  </si>
  <si>
    <t>Status</t>
  </si>
  <si>
    <t>WHO, CDC publish grim new Ebola projections</t>
  </si>
  <si>
    <t>Science news</t>
  </si>
  <si>
    <t>http://news.sciencemag.org/africa/2014/09/who-cdc-publish-grim-new-ebola-projections</t>
  </si>
  <si>
    <t>Number of Personnel Transported</t>
  </si>
  <si>
    <t>AFRICOM’s Ebola response and the militarization of humanitarian aid</t>
  </si>
  <si>
    <t>BDON.org</t>
  </si>
  <si>
    <t>An independent computer programmer based in San Francisco</t>
  </si>
  <si>
    <t>Abuja, Dakar, Lagos</t>
  </si>
  <si>
    <t>Roads 1,2,3; Buildings; Railways; Parks; Water; Coastline</t>
  </si>
  <si>
    <t>http://bdon.org/cad/</t>
  </si>
  <si>
    <t>CAD/.DXF</t>
  </si>
  <si>
    <t>Number of Tonnes Transported (total)</t>
  </si>
  <si>
    <t>bdon.org</t>
  </si>
  <si>
    <t>bdon@bdon.org</t>
  </si>
  <si>
    <t>Washington Post</t>
  </si>
  <si>
    <t>9/4/14: Kyle Added</t>
  </si>
  <si>
    <t>http://www.washingtonpost.com/blogs/monkey-cage/wp/2014/09/25/africoms-ebola-response-and-the-militarization-of-humanitarian-aid/</t>
  </si>
  <si>
    <t>Bopulo Liberia Well Locations</t>
  </si>
  <si>
    <t>Liberia Well Locations</t>
  </si>
  <si>
    <t>http://www.arcgis.com/home/item.html?id=695ffd16c02948c5ba6ea099a73520d8</t>
  </si>
  <si>
    <t>Shapefile, .MXD</t>
  </si>
  <si>
    <t>Mapping the zoonotic niche of Ebola virus disease in Africa</t>
  </si>
  <si>
    <t>ELife</t>
  </si>
  <si>
    <t>Number of Tonnes Transported (Medical  equipment and supplies)</t>
  </si>
  <si>
    <t>http://europepmc.org/abstract/med/25201877</t>
  </si>
  <si>
    <t>Ghost Nation.....</t>
  </si>
  <si>
    <t>Huffington Post</t>
  </si>
  <si>
    <t>Days of Supplies Remaining</t>
  </si>
  <si>
    <t>http://www.huffingtonpost.co.uk/2014/09/26/liberia-ebola-epidemic-economy-jobs-schools_n_5887880.html</t>
  </si>
  <si>
    <t>We Screwed Up On Ebola, And Now The Crisis Is Getting Much Worse</t>
  </si>
  <si>
    <t>buildings</t>
  </si>
  <si>
    <t>Food and Water</t>
  </si>
  <si>
    <t>Buildings (house, public buildings, school, apartments)</t>
  </si>
  <si>
    <t>http://ohdr.nethope.opendata.arcgis.com/datasets/25eb6f9847924990b5e0903694cc544d_5</t>
  </si>
  <si>
    <t>Business Insider</t>
  </si>
  <si>
    <t>http://www.businessinsider.com/what-went-wrong-with-ebola-2014-9</t>
  </si>
  <si>
    <t>Petrol</t>
  </si>
  <si>
    <t>An Ebola Treatment Center</t>
  </si>
  <si>
    <t>ETU construction materials</t>
  </si>
  <si>
    <t>Keera Morrish</t>
  </si>
  <si>
    <t>Cell Coverage</t>
  </si>
  <si>
    <t>Infrastructure (cellphone coverage)</t>
  </si>
  <si>
    <t>http://ohdr.nethope.opendata.arcgis.com/datasets/50d10b97fe434d31bbf00bef16b3e997_19</t>
  </si>
  <si>
    <t>http://apps.washingtonpost.com/g/page/national/an-ebola-treatment-center/1333/</t>
  </si>
  <si>
    <t>Ebola Personal Protective Equipment (PPE)</t>
  </si>
  <si>
    <t>Cultural Vecrtor Data</t>
  </si>
  <si>
    <t>Countries, roads, railroads, ports, airports</t>
  </si>
  <si>
    <t>http://www.naturalearthdata.com/downloads/10m-cultural-vectors/</t>
  </si>
  <si>
    <t>Natural Earth</t>
  </si>
  <si>
    <t>The Ebola Virus: Infection Control Precautions Booklet</t>
  </si>
  <si>
    <t>http://www.savesierraleonefoundation.org/SiteAssets/ebola-news/EVD%20infection%20control%20Booklet.pdf</t>
  </si>
  <si>
    <t>Ebola Clinical Locations - August 2014 - WHO</t>
  </si>
  <si>
    <t>Major Ebola Treatment Centre Hubs (Red,Green,Yellow)</t>
  </si>
  <si>
    <t>https://extranet.who.int/arcgis/rest/services/EBOLA/EBOLA_CLINICAL_LOCATIONS/MapServer</t>
  </si>
  <si>
    <t>http://www.arcgis.com/home/item.html?id=edf217d996dc4b9685e5c943263a527a</t>
  </si>
  <si>
    <t>The Toxic Politics of Ebola</t>
  </si>
  <si>
    <t>Foreign Policy</t>
  </si>
  <si>
    <t>http://www.foreignpolicy.com/articles/2014/10/06/the_toxic_politics_of_ebola_guinea?utm_source=Sailthru&amp;utm_medium=email&amp;utm_term=%2AEditors%20Picks&amp;utm_campaign=2014_EditorsPicks10%2F06RS</t>
  </si>
  <si>
    <t>Ebola_Roads_OSM</t>
  </si>
  <si>
    <t>Generator Status</t>
  </si>
  <si>
    <t>Ebola Roads, Primary, Secondary, Residential, Tracks, Service</t>
  </si>
  <si>
    <t xml:space="preserve"> X</t>
  </si>
  <si>
    <t>http://www.arcgis.com/home/item.html?id=21a59e8422b74752944422158c6f629e</t>
  </si>
  <si>
    <t>Peter Piot: In 1976 I discovered Ebola, Now I Fear An Unimaginable Tragedy</t>
  </si>
  <si>
    <t>Commercial Logistics Hubs</t>
  </si>
  <si>
    <t>The Guardian</t>
  </si>
  <si>
    <t>UN Logistics Hubs</t>
  </si>
  <si>
    <t>http://www.theguardian.com/world/2014/oct/04/ebola-zaire-peter-piot-outbreak</t>
  </si>
  <si>
    <t>HUMAN FACTORS</t>
  </si>
  <si>
    <t>ECOWAS Observatory for Renewable Energy and Energy Efficiency (ECREEE)</t>
  </si>
  <si>
    <t>The ECOWAS region falls among groupings of countries where accurate information on the existing and planned resources, that are vital for strategic planning and development is deficient. The non-availability of reliable and updated energy information creates a major constraint for investors and project developers in the energy sector. The existing country data is in most cases not easily accessible and not updated.</t>
  </si>
  <si>
    <t>Political Factors</t>
  </si>
  <si>
    <t>Admin Boundaries; Cities Population; Water; Land Cover; Transmission Lines; Roads; Railway; Gas Pipeline; Renewable Energy Potential; Renewable Energy Generators; Conventional Energy Generators; REEE Initiatives; Stakeholders</t>
  </si>
  <si>
    <t>http://www.ecowrex.org/page/maps</t>
  </si>
  <si>
    <t>http://www.ecowrex.org/geoserver/ecreee/wms</t>
  </si>
  <si>
    <t>WMS</t>
  </si>
  <si>
    <t>ECREE</t>
  </si>
  <si>
    <t>Jafaru AbdulRahman</t>
  </si>
  <si>
    <t xml:space="preserve"> JAbdulRahman@ecreee.org</t>
  </si>
  <si>
    <t>Ebola Patient In Dallas Struggling To Survive, Says CDC Head</t>
  </si>
  <si>
    <t>Social Factors</t>
  </si>
  <si>
    <t>Global Reservior and Dam (GRanD)</t>
  </si>
  <si>
    <t>Reuters</t>
  </si>
  <si>
    <t>http://mobile.reuters.com/article/idUSL2N0S00CR20141005?irpc=932</t>
  </si>
  <si>
    <t>The Global Reservoir and Dam (GRanD) Database, Version 1.1 contains 6,862 records of reservoirs and their associated dams with a cumulative storage capacity of 6,197 cubic km. The reservoirs were delineated from high spatial resolution satellite imagery and are available as polygon shape files. The only attribute for the reservoirs is the area of the reservoir. The associated dams data set includes multiple attributes such as name of the dam and the impounded river, primary use, nearest city, area, and year of construction (or commissioning). While the main focus was to include all reservoirs with a storage capacity of more than 0.1 cubic kilometers, many smaller reservoirs were added where data were available. The data were compiled by Lehner et al. (2011) and are distributed by the Global Water System Project (GWSP) and by the Columbia University Center for International Earth Science Information Network (CIESIN).</t>
  </si>
  <si>
    <t>Reserviors, Dams</t>
  </si>
  <si>
    <t>http://sedac.ciesin.columbia.edu/data/set/grand-v1-reservoirs-rev01/data-download</t>
  </si>
  <si>
    <t>Authorities In Dallas Find Man Who Had Contact With Ebola Patient</t>
  </si>
  <si>
    <t>NPR</t>
  </si>
  <si>
    <t>Africa, East Asia and the Pacific, Europe and Eurasia, Near East, South and Central Asia, Western Hemisphere, UN and Other International Organizations, USAFRICOM, USCENTCOM, USEUCOM, USNORTHCOM, USPACOM, USSOUTHCOM, USSTRATCOM, USTRANSCOM,  Global, CESIN, reservoir, dan, GRanD, database, water, storage, capacity, satellite, shapefile, river, Global Water System Project (GWSP)</t>
  </si>
  <si>
    <t>http://www.npr.org/blogs/thetwo-way/2014/10/05/353889266/authorities-in-dallas-looking-for-man-who-had-contact-with-ebola-patient</t>
  </si>
  <si>
    <t>Religious Factors</t>
  </si>
  <si>
    <t>NASA at CIESIN at Columbia University</t>
  </si>
  <si>
    <t>ciesin.info@ciesin.columbia.edu</t>
  </si>
  <si>
    <t>Global Roads Data</t>
  </si>
  <si>
    <t>Nebraska Hospital Prepares For Ebola Patient</t>
  </si>
  <si>
    <t>Chicago Tribune</t>
  </si>
  <si>
    <t xml:space="preserve">A consortium of groups, led by International Council for Science's Committee on Data for Science and Technology (ICSU-CODATA) Global Roads Data Development Task Group, is developing a digital, public domain global road map under the name Global Roads Open Access Data Set (gROADS).  The current version of the gROADS data set is available via the NASA Socioeconomic Data and Applications Center (SEDAC). </t>
  </si>
  <si>
    <t>http://www.chicagotribune.com/news/nationworld/chi-ebola-nebraska-hospital-20141005-story.html</t>
  </si>
  <si>
    <t>http://www.ciesin.columbia.edu/confluence/display/roads/Global+Roads+Data</t>
  </si>
  <si>
    <t>http://sedac.ciesin.columbia.edu/data/set/groads-global-roads-open-access-v1/data-download</t>
  </si>
  <si>
    <t>File geodatabase, shapefile</t>
  </si>
  <si>
    <t>CDC Chief Warns Travel Ban Could Make Ebola Crisis Wors</t>
  </si>
  <si>
    <t>Fox News</t>
  </si>
  <si>
    <t>Economic Factors</t>
  </si>
  <si>
    <t>Africa, East Asia and the Pacific, Europe and Eurasia, Near East, South and Central Asia, Western Hemisphere, USAFRICOM, USCENTCOM, USEUCOM, USNORTHCOM, USPACOM, USSOUTHCOM, USSTRATCOM, USTRANSCOM, Global, CESIN, Columbia, roads, transportation, gROADS, NASA, geodatabase, shapefile</t>
  </si>
  <si>
    <t>?-2010</t>
  </si>
  <si>
    <t>http://www.foxnews.com/politics/2014/10/05/cdc-says-no-ebola-for-district-patient-still-not-inclined-to-close-us-points/</t>
  </si>
  <si>
    <t>Alex de Sherbinin</t>
  </si>
  <si>
    <t>adesherbinin@ciesin.columbia.edu</t>
  </si>
  <si>
    <t>Greg's Cable Map</t>
  </si>
  <si>
    <t>U.S. Nurses Say They Are Unprepared To Handle ebola Patients</t>
  </si>
  <si>
    <t>Greg's Cable Map is an attempt to consolidate all the available information about the undersea communications infrastructure. The initial data was harvested from Wikipedia, and further information was gathered by simply googling and transcribing as much data as possible into a useful format, namely a rich geocoded format. I hope you find the resource useful and any constructive criticism is welcome</t>
  </si>
  <si>
    <t>http://www.aol.com/article/2014/10/05/u-s-nurses-say-they-are-unprepared-to-handle-ebola-patients/20972741/?icid=maing-grid7%7Chtmlws-main-bb%7Cdl7%7Csec3_lnk4%26pLid%3D540624</t>
  </si>
  <si>
    <t>Undersea Communication Infrastructure</t>
  </si>
  <si>
    <t>http://www.cablemap.info/</t>
  </si>
  <si>
    <t>Public Opinion/ Sentiment</t>
  </si>
  <si>
    <t>shapefile, .kml</t>
  </si>
  <si>
    <t>Bo Quarantines 395 People</t>
  </si>
  <si>
    <t xml:space="preserve">Africa, East Asia and the Pacific, Europe and Eurasia, Near East, South and Central Asia, Western Hemisphere, USAFRICOM, USCENTCOM, USEUCOM, USNORTHCOM, USPACOM, USSOUTHCOM, USSTRATCOM, USTRANSCOM, Greg, cable map, global, water, land use, communications, telecommunications, infrastructure, shapefile, </t>
  </si>
  <si>
    <t>Awoko</t>
  </si>
  <si>
    <t>Greg Mahlknecht</t>
  </si>
  <si>
    <t>http://awoko.org/2014/10/02/sierra-leone-news-bo-quarantines-395-people/</t>
  </si>
  <si>
    <t>greg@mahlknecht.co.za</t>
  </si>
  <si>
    <t>Guinea Airports</t>
  </si>
  <si>
    <t>Airports</t>
  </si>
  <si>
    <t>Stopping Ebola Before It Turns Into A Pandemic</t>
  </si>
  <si>
    <t>Wall Street Journal</t>
  </si>
  <si>
    <t>http://ohdr.nethope.opendata.arcgis.com/datasets/85005201528f43588932e97fd63ef578_0</t>
  </si>
  <si>
    <t>Liberia Ex-Pat Sentiment</t>
  </si>
  <si>
    <t>http://online.wsj.com/articles/scott-gottlieb-and-tevi-troy-stopping-ebola-before-it-turns-into-a-pandemic-1412376544</t>
  </si>
  <si>
    <t>Guinea buildings</t>
  </si>
  <si>
    <t>Ebola Overwhelms West Africa Communities (SLIDESHOW)</t>
  </si>
  <si>
    <t>Buildings (residental, hut, storage tank, school)</t>
  </si>
  <si>
    <t>New York Times</t>
  </si>
  <si>
    <t>http://ohdr.nethope.opendata.arcgis.com/datasets/df356e9d6c2342de9125eceeeb8a41b7_0</t>
  </si>
  <si>
    <t>http://www.nytimes.com/slideshow/2014/10/01/world/africa/20141002-SIERRA-nytnow.html?ref=africa#3</t>
  </si>
  <si>
    <t>Media Factors/ Opinion</t>
  </si>
  <si>
    <t>From Guinea To Dallas: Tracing The Ebola Threat</t>
  </si>
  <si>
    <t>Los Angeles Times</t>
  </si>
  <si>
    <t>Guinea Buildings</t>
  </si>
  <si>
    <t>http://www.latimes.com/world/africa/la-fg-ebola-tic-toc-20141005-story.html</t>
  </si>
  <si>
    <t>http://www.arcgis.com/home/item.html?id=df356e9d6c2342de9125eceeeb8a41b7</t>
  </si>
  <si>
    <t>News (local, regional and international)</t>
  </si>
  <si>
    <t>In Liberia, Ebola Victims Dumped And Dying In Road</t>
  </si>
  <si>
    <t>London Times</t>
  </si>
  <si>
    <t>Guinea Cellphone coverage 2014 SBTF - (Cellcom, Orange)</t>
  </si>
  <si>
    <t>http://www.thetimes.co.uk/tto/news/world/africa/article4225868.ece</t>
  </si>
  <si>
    <t>http://ohdr.nethope.opendata.arcgis.com/datasets/3431a06cc0f8485cb613f769a780558f_0</t>
  </si>
  <si>
    <t>What It Takes To Enter An Ebola Ward (VIDEO)</t>
  </si>
  <si>
    <t>IMAGERY &amp; MAP DATA</t>
  </si>
  <si>
    <t>ABC News</t>
  </si>
  <si>
    <t>http://abcnews.go.com/Health/video/what-it-takes-to-enter-an-ebola-ward-25919054</t>
  </si>
  <si>
    <t>Guinea Primary Schools (USAID 2012)</t>
  </si>
  <si>
    <t>Buildings, Schools, primary (private, public)</t>
  </si>
  <si>
    <t>http://ohdr.nethope.opendata.arcgis.com/datasets/68d13846373f452fa7dabcb74b629004_0</t>
  </si>
  <si>
    <t>Training For Ebola: A Disease That Doesn't Forgive</t>
  </si>
  <si>
    <t>Agency France Presse</t>
  </si>
  <si>
    <t>http://www.afp.com/en/news/training-ebola-disease-doesnt-forgive</t>
  </si>
  <si>
    <t>Not in English?</t>
  </si>
  <si>
    <t>"Counting The Minutes": NBC News Freelancer With Ebola Headed To U.S.</t>
  </si>
  <si>
    <t>Primary Schools</t>
  </si>
  <si>
    <t>NBC News</t>
  </si>
  <si>
    <t>http://www.arcgis.com/home/item.html?id=68d13846373f452fa7dabcb74b629004</t>
  </si>
  <si>
    <t>http://www.nbcnews.com/storyline/ebola-virus-outbreak/counting-minutes-nbc-news-freelancer-ebola-headed-u-s-n218746</t>
  </si>
  <si>
    <t>Guinea Rivers DCW 2012</t>
  </si>
  <si>
    <t>Liberians In Dallas Convey Hope Back Home</t>
  </si>
  <si>
    <t>Time</t>
  </si>
  <si>
    <t>Water (rivers, streams)</t>
  </si>
  <si>
    <t>http://time.com/3468861/ebola-liberia-dallas/</t>
  </si>
  <si>
    <t>http://ohdr.nethope.opendata.arcgis.com/datasets/fb2e5e0c3dbd4afaa00bd26a5b0eca89_0</t>
  </si>
  <si>
    <t>Guinea Roads (COD) 2012</t>
  </si>
  <si>
    <t>Sierra Leone Records 121 Ebola Deaths In A Single Day</t>
  </si>
  <si>
    <t>Roads (secondary, main)</t>
  </si>
  <si>
    <t>http://ohdr.nethope.opendata.arcgis.com/datasets/97cbf107534d48fd8b35a818bdda57f7_0</t>
  </si>
  <si>
    <t>http://www.reuters.com/article/2014/10/05/us-health-ebola-leone-idUSKCN0HU0ZT20141005</t>
  </si>
  <si>
    <t>Inside Sierra Leone's Ebola Clinics</t>
  </si>
  <si>
    <t>http://www.bbc.com/news/health-29507673</t>
  </si>
  <si>
    <t>GUINEA: Admin Level 2 Boundaries</t>
  </si>
  <si>
    <t>Level 2 Administrative Boundaries</t>
  </si>
  <si>
    <t>U.S. Approves Experimental Drug Chimerix For Emergency Ebola Treatment</t>
  </si>
  <si>
    <t>http://humanitarianresponse.info/operations/guinea/dataset/guinea-admin-level-2-boundaries</t>
  </si>
  <si>
    <t>RT USA</t>
  </si>
  <si>
    <t>http://www.arcgis.com/home/item.html?id=1d750bc9af004b57b64287e90500621d</t>
  </si>
  <si>
    <t>http://rt.com/usa/193556-ebola-dallas-drug-blame/</t>
  </si>
  <si>
    <t>Hot Exports</t>
  </si>
  <si>
    <t>British Aid Arrives In Sierra Leone To Help Tackle Ebola</t>
  </si>
  <si>
    <t>ITV News</t>
  </si>
  <si>
    <t>This platform allows you to create custom OpenStreetMap exports for various regions. You can specify an area of interest and a list of features (OpenStreetMap tags) for the export. A current OpenStreetMap data extract for that area in various data formats is then created for you within minutes.</t>
  </si>
  <si>
    <t>http://www.itv.com/news/update/2014-10-06/british-aid-arrives-in-sierra-leone-to-help-tackle-ebola-outbreak/</t>
  </si>
  <si>
    <t>Global, Guinea, Guine-Bissau, Sierra Leone, Liberia</t>
  </si>
  <si>
    <t>log.txt, Garmin, KMZ, SHP, sql.gz,SQLite, .pbf</t>
  </si>
  <si>
    <t>Ebola Victim's Journey From Liberian War To Fight For Life In U.S.</t>
  </si>
  <si>
    <t>http://www.nytimes.com/2014/10/06/us/ebola-victim-went-from-liberian-war-to-a-fight-for-life.html?hp&amp;action=click&amp;pgtype=Homepage&amp;version=HpSum&amp;module=first-column-region&amp;region=top-news&amp;WT.nav=top-news</t>
  </si>
  <si>
    <t>Interactive Map Nigeria</t>
  </si>
  <si>
    <t>CICOs, State Captial, Fincancial Access Points, Population Classes, Urban Areas, Cell Coverage, Access per capita, Local Government Area, Survey Coverage, State, Population below $2 per Day</t>
  </si>
  <si>
    <t>http://www.arcgis.com/home/item.html?id=50d10b97fe434d31bbf00bef16b3e997</t>
  </si>
  <si>
    <t>How To Stop Ebola: Ban Air Travel From Liberia, Sierra Leone, And Guinea</t>
  </si>
  <si>
    <t>Forbes Magazine</t>
  </si>
  <si>
    <t>http://www.forbes.com/fdc/welcome_mjx.shtml</t>
  </si>
  <si>
    <t>Job Guinea, whole country/Guinée, pays entier</t>
  </si>
  <si>
    <t>Texas Governor Perry: To Fight Ebola, Set Up Quarantines At Border</t>
  </si>
  <si>
    <t>CNN</t>
  </si>
  <si>
    <t>http://www.cnn.com/2014/10/06/health/ebola-us/</t>
  </si>
  <si>
    <t>Street Map Data</t>
  </si>
  <si>
    <t>Roads, towns</t>
  </si>
  <si>
    <t>Obama, Advisors Weigh Extra Ebola Screening For travelers At U.S. Airports</t>
  </si>
  <si>
    <t>Shapefile, KMZ, log.txt, Spatiallite file, SQLlite, .pbf</t>
  </si>
  <si>
    <t>http://www.foxnews.com/politics/2014/10/06/obama-advisers-weigh-extra-ebola-screening-for-travelers-at-us-airports/</t>
  </si>
  <si>
    <t>Large Data Files</t>
  </si>
  <si>
    <t>Liberia Educational Facilties UNDP LIBGov 2007</t>
  </si>
  <si>
    <t>Buildings, Schools</t>
  </si>
  <si>
    <t>U.S. Senator: Feds Must Screen More Effectively For Ebola In Travelers</t>
  </si>
  <si>
    <t>http://ohdr.nethope.opendata.arcgis.com/datasets/a2f4efe7ed964362a5e9be36b98298b6_0</t>
  </si>
  <si>
    <t>AM New York</t>
  </si>
  <si>
    <t>http://www.amny.com/news/schumer-feds-must-screen-more-intensively-for-ebola-in-travelers-1.9469986?cmpid=amNewYork</t>
  </si>
  <si>
    <t>Liberia Health Facilities</t>
  </si>
  <si>
    <t>Ebola Help For Sierra Leone Is Nearby, But Delayed On The Docks</t>
  </si>
  <si>
    <t xml:space="preserve">Health Facilities </t>
  </si>
  <si>
    <t>Shared Situational Awareness on area of concern</t>
  </si>
  <si>
    <t>http://www.nytimes.com/2014/10/06/world/africa/sierra-leone-ebola-medical-supplies-delayed-docks.html?_r=0</t>
  </si>
  <si>
    <t>http://www.arcgis.com/home/item.html?id=939dbfd062a44c8b953559b68ed30f6e</t>
  </si>
  <si>
    <t>The Limitation Of Airport Ebola Screenings</t>
  </si>
  <si>
    <t>Canadian Broadcasting</t>
  </si>
  <si>
    <t>Liberia Mapped</t>
  </si>
  <si>
    <t>http://www.cbc.ca/news/world/ebola-outbreak-the-limitation-of-airport-screenings-1.2786755</t>
  </si>
  <si>
    <t>Aerial Imagery</t>
  </si>
  <si>
    <t>This website is an effort to gather information about Liberia'_x0099_s active businesses, organizations and government agencies - and put them on the map. This is made possible through Ushahidi, an open source platform deployed around the world for election monitoring in Sudan, tracking xenophobic violence in South Africa, and mapping the latest information on the Gulf Coast oil spill.</t>
  </si>
  <si>
    <t xml:space="preserve">NGO, Business, Government, Education, Health Facilities, Health Care Provider, </t>
  </si>
  <si>
    <t>http://liberia.ushahidi.com/</t>
  </si>
  <si>
    <t>Reports, Web-Portal</t>
  </si>
  <si>
    <t>Sierra Leone Fighting Ebola With Determination And Prayer</t>
  </si>
  <si>
    <t>Africa, USAFRICOM, Liberia</t>
  </si>
  <si>
    <t>Dallas Morning News</t>
  </si>
  <si>
    <t>Ushahidi Liberia</t>
  </si>
  <si>
    <t>http://www.dallasnews.com/news/columnists/jacquielynn-floyd/20141005-fighting-ebola-in-sierra-leone-with-determination-and-prayer.ece</t>
  </si>
  <si>
    <t>liberia.mapped@gmail.com</t>
  </si>
  <si>
    <t>Liberia Police Stations</t>
  </si>
  <si>
    <t>World Topo</t>
  </si>
  <si>
    <t>Offering Help And Hope In Staten Island As Ebola Epidemic Unfold</t>
  </si>
  <si>
    <t>http://www.arcgis.com/home/item.html?id=4a159ce9f61b46b084736b455c892c15</t>
  </si>
  <si>
    <t>http://www.nytimes.com/2014/10/06/nyregion/offering-help-and-hope-as-ebola-epidemic-unfolds.html?ref=africa</t>
  </si>
  <si>
    <t>Liberia policestations</t>
  </si>
  <si>
    <t>For Liberians, Reality Of Ebola Is Shrouded In Fear And Unknown</t>
  </si>
  <si>
    <t>Buildings (police stations)</t>
  </si>
  <si>
    <t>Save the Children</t>
  </si>
  <si>
    <t>Shaded Relief</t>
  </si>
  <si>
    <t>http://ohdr.nethope.opendata.arcgis.com/datasets/4a159ce9f61b46b084736b455c892c15_0</t>
  </si>
  <si>
    <t>http://www.huffingtonpost.com/seema-manohar/providing-humanitarian-ai_b_5939462.html?flv=1</t>
  </si>
  <si>
    <t>Why Ebola Patients Are Getting Treatment In Nebraska</t>
  </si>
  <si>
    <t>Liberia Railroads</t>
  </si>
  <si>
    <t>http://www.npr.org/blogs/thetwo-way/2014/10/06/354083214/why-ebola-patients-are-getting-treatment-in-nebraska</t>
  </si>
  <si>
    <t>http://ohdr.nethope.opendata.arcgis.com/datasets/5d96815c8de948a0adf11355676f517e_0</t>
  </si>
  <si>
    <t>Ebola Shows How Global Public Health Has Become Everyone's Concern</t>
  </si>
  <si>
    <t>Boston Globe</t>
  </si>
  <si>
    <t>Liberia Roads UNMIL 2007</t>
  </si>
  <si>
    <t>http://www.bostonglobe.com/lifestyle/health-wellness/2014/10/05/ebola-shows-how-global-public-health-has-become-everyone-concern/vc8R92VHmtpd4vZVbqzYEP/story.html</t>
  </si>
  <si>
    <t>Roads (tracks, primary routes, paved)</t>
  </si>
  <si>
    <t>Land Use</t>
  </si>
  <si>
    <t>http://ohdr.nethope.opendata.arcgis.com/datasets/4d88b25cc96943cf9d99e9796bffe1b6_0</t>
  </si>
  <si>
    <t>Spanish Nurse Infected With Ebola In Madrid, Ministry Confirms</t>
  </si>
  <si>
    <t>http://www.chicagotribune.com/news/nationworld/chi-ebola-spain-nurse-20141006-story.html</t>
  </si>
  <si>
    <t>Liberia Watercourses 2007</t>
  </si>
  <si>
    <t>http://ohdr.nethope.opendata.arcgis.com/datasets/f842aeca80a54d9f81e6d0a72b2800ea_0</t>
  </si>
  <si>
    <t>Canadian Kids Never Gave Up On Sierra Leone</t>
  </si>
  <si>
    <t>Press Display</t>
  </si>
  <si>
    <t>http://www.pressdisplay.com/pressdisplay/viewer.aspx?issue=66882014100400000000001001&amp;page=5&amp;article=63697971-fb87-4f8e-8dcb-c399ac3306f7&amp;key=eUTCPyiM0ohrBt5R8f6JqQ==&amp;feed=rss</t>
  </si>
  <si>
    <t>NGA water areas dcw</t>
  </si>
  <si>
    <t>Water (areas, inland)</t>
  </si>
  <si>
    <t>http://ohdr.nethope.opendata.arcgis.com/datasets/8463f70265df4f3293be8fd5413036b0_1</t>
  </si>
  <si>
    <t>Is Europe taking the ebola threat seriously?</t>
  </si>
  <si>
    <t>Steven Boyd</t>
  </si>
  <si>
    <t>Deutsche Welle</t>
  </si>
  <si>
    <t>http://www.dw.de/is-europe-taking-the-ebola-threat-seriously/a-17980662?maca=en-rss-en-all-1573-rdf</t>
  </si>
  <si>
    <t>NGA water lines dcw</t>
  </si>
  <si>
    <t>Water ( rivers, streams)</t>
  </si>
  <si>
    <t>http://ohdr.nethope.opendata.arcgis.com/datasets/8463f70265df4f3293be8fd5413036b0_0</t>
  </si>
  <si>
    <t>What does Ebola actually do?</t>
  </si>
  <si>
    <t>about.com</t>
  </si>
  <si>
    <t>http://infectiousdiseases.about.com/?nl=1</t>
  </si>
  <si>
    <t>Nigeria - Administrative Boundaries - 2007 - Map Library</t>
  </si>
  <si>
    <t>Administrative Boundaries</t>
  </si>
  <si>
    <t>http://www.arcgis.com/home/item.html?id=6c8517b0bad14a12b79f54f04fc1740c</t>
  </si>
  <si>
    <t>Ebola out?</t>
  </si>
  <si>
    <t>http://www.bbc.com/news/world-africa-29519704</t>
  </si>
  <si>
    <t>Nigeria Railroads</t>
  </si>
  <si>
    <t>Assessment of ebola virus disease</t>
  </si>
  <si>
    <t>http://ohdr.nethope.opendata.arcgis.com/datasets/8eacd172129448d6876b77269968876d_0</t>
  </si>
  <si>
    <t>http://www.cdc.gov/mmwr/preview/mmwrhtml/mm63e1007a2.htm?s_cid=mm63e1007a2_e</t>
  </si>
  <si>
    <t>Nigeria Rivers</t>
  </si>
  <si>
    <t>Genetic clues to the 2014 ebola outbreak</t>
  </si>
  <si>
    <t>Water (rivers)</t>
  </si>
  <si>
    <t>NIH</t>
  </si>
  <si>
    <t>http://newsinhealth.nih.gov/issue/Oct2014/Capsule1</t>
  </si>
  <si>
    <t>http://ohdr.nethope.opendata.arcgis.com/datasets/b3323d7b82c447c3a97c6265fa40ac43_0</t>
  </si>
  <si>
    <t>Models</t>
  </si>
  <si>
    <t>Nigeria Roads</t>
  </si>
  <si>
    <t>Dallas' Ebola Patient Waited Nearly A Week For Experimental Drug; Family Claims Bias</t>
  </si>
  <si>
    <t>Roads (good, fair, poor)</t>
  </si>
  <si>
    <t>http://www.cnn.com/2014/10/07/health/ebola-us-drug/</t>
  </si>
  <si>
    <t>http://ohdr.nethope.opendata.arcgis.com/datasets/59c7235f0c194e0d8f0e9adbe594d04d_0</t>
  </si>
  <si>
    <t>Demands For An Explanation Grow After Nurse in Spain Contracts Ebola</t>
  </si>
  <si>
    <t>NIGERIA: Roads</t>
  </si>
  <si>
    <t>http://www.nytimes.com/2014/10/08/world/europe/after-its-first-ebola-case-spain-seeks-to-prevent-spread-of-virus.html?_r=0</t>
  </si>
  <si>
    <t>https://www.humanitarianresponse.info/operations/nigeria/dataset/nigeria-roads</t>
  </si>
  <si>
    <t>Spain Quarantines 3 More After Nurse Gets Ebola</t>
  </si>
  <si>
    <t>Washington Times</t>
  </si>
  <si>
    <t>NIGERIA: Water Courses</t>
  </si>
  <si>
    <t>http://www.washingtontimes.com/news/2014/oct/7/nurse-in-spain-gets-ebola-raising-global-concern/?utm_source=RSS_Feed&amp;utm_medium=RSS</t>
  </si>
  <si>
    <t>Water (rivers, streams, lakes)</t>
  </si>
  <si>
    <t>https://www.humanitarianresponse.info/applications/data/datasets?search=nigeria</t>
  </si>
  <si>
    <t>Spanish Officials To Kill Dog Belonging To Nurse With Ebola To Stop Possible Spread</t>
  </si>
  <si>
    <t>NYT</t>
  </si>
  <si>
    <t>http://www.nydailynews.com/life-style/health/spanish-nurse-contracts-ebola-madrid-hospital-article-1.1965833</t>
  </si>
  <si>
    <t>Ebola Virus: Patients Turned Away At Sierra Leone Treatment Centers</t>
  </si>
  <si>
    <t>http://www.bbc.com/news/world-africa-29512760?SThisFB</t>
  </si>
  <si>
    <t>Pentagon Says U.S. Troops To Have Contact With Ebola Viru</t>
  </si>
  <si>
    <t>The Hill</t>
  </si>
  <si>
    <t>http://thehill.com/policy/defense/220014-pentagon-us-troops-to-have-contact-with-ebola-virus</t>
  </si>
  <si>
    <t>Some Ebola Experts Worry Virus May spread More easily Than Assumed</t>
  </si>
  <si>
    <t>http://www.latimes.com/nation/la-na-ebola-questions-20141007-story.html#page=1</t>
  </si>
  <si>
    <t>OurAirports</t>
  </si>
  <si>
    <t>OurAirports is a free site where visitors can explore the world's airports</t>
  </si>
  <si>
    <t>http://www.ourairports.com/</t>
  </si>
  <si>
    <t>http://www.ourairports.com/data/</t>
  </si>
  <si>
    <t>.kml, .csv</t>
  </si>
  <si>
    <t>Africa, East Asia and the Pacific, Europe and Eurasia, Near East, South and Central Asia, Western Hemisphere, USAFRICOM, USCENTCOM, USEUCOM, USNORTHCOM, USPACOM, USSOUTHCOM, USSTRATCOM, USTRANSCOM, Transportation, airports, runways, helipads, airplane, helicopters, global, navaids, countries, regions, .csv</t>
  </si>
  <si>
    <t>Health Care Workers Face Ebola Risks</t>
  </si>
  <si>
    <t>Megginson Technologies Ltd.</t>
  </si>
  <si>
    <t>contact@ourairports.com</t>
  </si>
  <si>
    <t>http://online.wsj.com/articles/health-care-workers-face-ebola-risks-1412695082</t>
  </si>
  <si>
    <t>Overpass Turbo</t>
  </si>
  <si>
    <t>Using the "Wizard" option, you may search and export data based on keywords such as- highways, buildings,</t>
  </si>
  <si>
    <t>The Toxic Politics Of Ebola</t>
  </si>
  <si>
    <t>http://overpass-turbo.eu/?q</t>
  </si>
  <si>
    <t>geoJSON, GPX, KML, raw data, API</t>
  </si>
  <si>
    <t>http://www.foreignpolicy.com/articles/2014/10/06/the_toxic_politics_of_ebola_guinea</t>
  </si>
  <si>
    <t>Post Offices</t>
  </si>
  <si>
    <t>How To Keep Ebola Out Of Your Neighborhood</t>
  </si>
  <si>
    <t>Buildings (post offices)</t>
  </si>
  <si>
    <t>http://ohdr.nethope.opendata.arcgis.com/datasets/50d10b97fe434d31bbf00bef16b3e997_10</t>
  </si>
  <si>
    <t>roads</t>
  </si>
  <si>
    <t>http://ohdr.nethope.opendata.arcgis.com/datasets/25eb6f9847924990b5e0903694cc544d_3</t>
  </si>
  <si>
    <t>How the World let the Ebola epidemic spiral out of control</t>
  </si>
  <si>
    <t>Sierra Leone - Organization Offices - August 2014 - SBTF</t>
  </si>
  <si>
    <t xml:space="preserve">Humanitarian Organization Sites </t>
  </si>
  <si>
    <t>http://www.arcgis.com/home/item.html?id=251dca4159ed468d92332b68d67a5283</t>
  </si>
  <si>
    <t>Location of offices of various organizations in Sierra Leone involved in the Ebola outbreak collected by SBTF from open sources and webpages</t>
  </si>
  <si>
    <t>Sierra Leone cell tower locations for Sierratel - Aug 2014</t>
  </si>
  <si>
    <t>The Nation</t>
  </si>
  <si>
    <t>Buildings (cell towers)</t>
  </si>
  <si>
    <t>http://www.thenation.com/article/181913/how-world-let-ebola-epidemic-spiral-out-control?utm_source=twitter&amp;utm_medium=socialflow</t>
  </si>
  <si>
    <t>http://ohdr.nethope.opendata.arcgis.com/datasets/a92d48d256aa4050b31aabbf83774ec1_0</t>
  </si>
  <si>
    <t>Sierra Leone Roads</t>
  </si>
  <si>
    <t>http://ohdr.nethope.opendata.arcgis.com/datasets/c7be85baa8ca455780333049a00c83f7_0</t>
  </si>
  <si>
    <t>Qiao Li</t>
  </si>
  <si>
    <t>Three Hopes For An Ebola Treatment (VIDEO)</t>
  </si>
  <si>
    <t>http://www.nytimes.com/video/world/africa/100000003167733/three-hopes-for-an-ebola-treatment.html</t>
  </si>
  <si>
    <t>http://www.arcgis.com/home/item.html?id=c7be85baa8ca455780333049a00c83f7</t>
  </si>
  <si>
    <t>Texas Ebola Cases Expose Troubling Contrasts And Spark Fears Of Race Divide</t>
  </si>
  <si>
    <t>http://www.theguardian.com/world/2014/oct/09/ebola-scare-race-frisco-dallas-texas-monnig-duncan?CMP=ema_565</t>
  </si>
  <si>
    <t>Sierra Leone Surgical Infrastructure</t>
  </si>
  <si>
    <t>Surgical Sites, Population, Surgical Providers, # of Operations</t>
  </si>
  <si>
    <t>http://www.arcgis.com/home/item.html?id=be0bfc6611264e96b6f612c1056f4d54</t>
  </si>
  <si>
    <t>British Parliament Approves $ 49 Million Agreements On Ebola</t>
  </si>
  <si>
    <t>http://awoko.org/2014/10/10/sierra-leone-news-parliament-approves-49m-agreements-on-ebola/</t>
  </si>
  <si>
    <t>W. Africa Ebola Outbreak</t>
  </si>
  <si>
    <t>Guinea, Sierra Leone, Liberia, Senegal</t>
  </si>
  <si>
    <t>Total cases 1-1,250 and Direct Relief Partners, Hospitals, Clinical Locations, Global Response Level, Total Deaths</t>
  </si>
  <si>
    <t>The Implicit Racism In The Ebola Tragedy (VIDEO)</t>
  </si>
  <si>
    <t>http://directrelief.maps.arcgis.com/apps/PublicInformation/index.html?appid=28e348f8d312402ab97faaf6dbd057ec</t>
  </si>
  <si>
    <t>CNN News</t>
  </si>
  <si>
    <t>Online Multimedia Map</t>
  </si>
  <si>
    <t>http://www.cnn.com/2014/10/09/opinion/wright-ebola-racism/</t>
  </si>
  <si>
    <t>West Africa: Ebola Outbreak - Mar 2014</t>
  </si>
  <si>
    <t>Guinea, Sierra Leone, Liberia, Niger</t>
  </si>
  <si>
    <t>U.S. Hospitals Send Actors With Fake Ebola Symptoms Into Emergency Rooms</t>
  </si>
  <si>
    <t>Ebola Outbreaks, cases, deaths</t>
  </si>
  <si>
    <t>http://reliefweb.int/disaster/ep-2014-000041-gin</t>
  </si>
  <si>
    <t>PDF</t>
  </si>
  <si>
    <t>http://www.theguardian.com/world/2014/oct/09/us-expand-ebola-precautions-dallas-patient-death</t>
  </si>
  <si>
    <t>Multiple Publishers</t>
  </si>
  <si>
    <t>worldpop</t>
  </si>
  <si>
    <t>Contemporary data on human population distributions for Africa</t>
  </si>
  <si>
    <t>The Ominous Math Of The Ebola Epidemic</t>
  </si>
  <si>
    <t>South America, Africa, Asia</t>
  </si>
  <si>
    <t>Population; Births; Pregnancies; Urban Change; Poverty; Age Structures</t>
  </si>
  <si>
    <t>http://www.worldpop.org.uk/</t>
  </si>
  <si>
    <t>http://www.andytatem.webspace.virginmedia.com/index_files/Data.htm</t>
  </si>
  <si>
    <t>Geotiff</t>
  </si>
  <si>
    <t>Africa, Near East, USAFRICOM, USCENTCOM, USTRANSCOM, afripop, Population, human, Geotiff, ESRI</t>
  </si>
  <si>
    <t>http://www.washingtonpost.com/national/health-science/the-ominous-math-of-the-ebola-epidemic/2014/10/09/3cad9e76-4fb2-11e4-8c24-487e92bc997b_story.html</t>
  </si>
  <si>
    <t>?-2013</t>
  </si>
  <si>
    <t>Dr. Andrew Tatem</t>
  </si>
  <si>
    <t>andy.tatem@gmail.com</t>
  </si>
  <si>
    <t>Updates as of 9/17/14</t>
  </si>
  <si>
    <t>Healthcare Crippled As Ebola Overwhelms Hospitals In Liberia</t>
  </si>
  <si>
    <t>http://uk.reuters.com/article/2014/10/10/uk-health-ebola-idUKKCN0HY2JB20141010</t>
  </si>
  <si>
    <t>Why Emergency Rooms In The U.S. Are Bracing For An Ebola Pani</t>
  </si>
  <si>
    <t>http://www.washingtonpost.com/blogs/wonkblog/wp/2014/10/09/why-ers-are-bracing-for-an-ebola-panic/</t>
  </si>
  <si>
    <t>Living With Ebola In West Africa (PHOTOS</t>
  </si>
  <si>
    <t>The Boston Globe</t>
  </si>
  <si>
    <t>http://www.bostonglobe.com/news/bigpicture/2014/10/08/living-with-ebola-west-africa/vTCGB1bQTSbQitjUkSsTWI/story.html</t>
  </si>
  <si>
    <t>Center For Disease Control: Ebola Epidemic Worst Outbreak Since AIDS</t>
  </si>
  <si>
    <t>Voice of America</t>
  </si>
  <si>
    <t>http://www.voanews.com/content/australian-nurse-tested-for-ebola/2477759.html</t>
  </si>
  <si>
    <t>Ebola Screening: Airport Fever Checks "Mostly A Waste Of Time"</t>
  </si>
  <si>
    <t>http://www.cbc.ca/news/canada/ebola-screening-airport-fever-checks-mostly-a-waste-of-time-1.2793953</t>
  </si>
  <si>
    <t>Here's How Nigeria Beat Ebola</t>
  </si>
  <si>
    <t>Mother Jones</t>
  </si>
  <si>
    <t>http://www.motherjones.com/politics/2014/10/nigeria-ebola-cdc</t>
  </si>
  <si>
    <t>World Health Organization Says East Asia At Risk Of Ebol</t>
  </si>
  <si>
    <t>Al Jazeera</t>
  </si>
  <si>
    <t>http://www.aljazeera.com/news/asia-pacific/2014/10/who-says-east-asia-at-risk-ebola-</t>
  </si>
  <si>
    <t>20141010123924783609.html</t>
  </si>
  <si>
    <t>America Must Prepare For West African Ebola Refugees</t>
  </si>
  <si>
    <t>TIME</t>
  </si>
  <si>
    <t>http://time.com/3486421/america-must-prepare-for-ebola-refugees/</t>
  </si>
  <si>
    <t>War-Torn Liberia Already Had Too Many Orphans - Then Came Ebol</t>
  </si>
  <si>
    <t>Access per capita</t>
  </si>
  <si>
    <t>http://www.washingtonpost.com/world/africa/war-torn-liberia-already-had-too-many-orphans-then-came-ebola/2014/10/07/6ae5f7a0-4a5f-11e4-891d-713f052086a0_story.html</t>
  </si>
  <si>
    <t>For Dallas Official, The Best Way To Fight Ebola Fears Is In Person</t>
  </si>
  <si>
    <t>http://www.nytimes.com/2014/10/11/us/ebola-dallas-clay-jenkins.html?hp&amp;action=click&amp;pgtype=Homepage&amp;version=HpSumSmallMediaHigh&amp;module=second-column-region&amp;region=top-news&amp;WT.nav=top-news&amp;_r=0</t>
  </si>
  <si>
    <t>http://ohdr.nethope.opendata.arcgis.com/datasets?q=Nigeria</t>
  </si>
  <si>
    <t>http://ohdr.nethope.opendata.arcgis.com/datasets/50d10b97fe434d31bbf00bef16b3e997_20</t>
  </si>
  <si>
    <t>Illinois Attorney General Warns Of Ebola-Related Scams</t>
  </si>
  <si>
    <t>http://www.chicagotribune.com/news/local/breaking/chi-illinois-attorney-general-warns-of-ebolarelated-scams-20141010-story.html</t>
  </si>
  <si>
    <t>What it's like to be an Ebola survivor in Sierra Leone</t>
  </si>
  <si>
    <t>Wells</t>
  </si>
  <si>
    <t>http://ohdr.nethope.opendata.arcgis.com/datasets?q=Liberia&amp;sort_by=relevance</t>
  </si>
  <si>
    <t>http://ohdr.nethope.opendata.arcgis.com/datasets/695ffd16c02948c5ba6ea099a73520d8_0</t>
  </si>
  <si>
    <t>CICOs</t>
  </si>
  <si>
    <t>http://ohdr.nethope.opendata.arcgis.com/datasets/50d10b97fe434d31bbf00bef16b3e997_0</t>
  </si>
  <si>
    <t xml:space="preserve">huff.to/1svuwBf </t>
  </si>
  <si>
    <t>Ebola 2014 Countries UpdatedAugust15</t>
  </si>
  <si>
    <t>http://ohdr.nethope.opendata.arcgis.com/datasets?q=Guinea</t>
  </si>
  <si>
    <t>http://ohdr.nethope.opendata.arcgis.com/datasets/1d408a2c43064f4ab84940232a234b90_0</t>
  </si>
  <si>
    <t>http://ohdr.nethope.opendata.arcgis.com/datasets/0a64051cf24d475da9a4b0ec5706fd8a_0</t>
  </si>
  <si>
    <t>How Children orphaned by Ebola fight for Survival</t>
  </si>
  <si>
    <t>http://www.huffingtonpost.com/2014/10/09/ebola-orphans_n_5958278.html?&amp;ncid=tweetlnkushpmg00000017</t>
  </si>
  <si>
    <t>The mathematics behind the Ebola epidemic</t>
  </si>
  <si>
    <t>Terra Daily Express</t>
  </si>
  <si>
    <t>http://www.terradaily.com/reports/The_mathematics_behind_the_Ebola_epidemic_999.html</t>
  </si>
  <si>
    <t>Cuba leads fight against ebola in africa as west freds about border security</t>
  </si>
  <si>
    <t>News Republic</t>
  </si>
  <si>
    <t>http://nr.news-republic.com/Web/ArticleWeb.aspx?regionid=1&amp;articleid=30199376&amp;m=d</t>
  </si>
  <si>
    <t>Ebola Epidemie breitet sich aus --- german</t>
  </si>
  <si>
    <t>tagesschau.de</t>
  </si>
  <si>
    <t>http://www.tagesschau.de/ausland/ebola-tote-103.html?r=&amp;lid=364859&amp;pm_ln=13</t>
  </si>
  <si>
    <t>Officials Admit A "Defeat" By Ebola In Sierra Leone</t>
  </si>
  <si>
    <t>http://ohdr.nethope.opendata.arcgis.com/datasets?q=SierraLeone</t>
  </si>
  <si>
    <t>http://www.nytimes.com/2014/10/11/world/africa/officials-admit-a-defeat-by-ebola-in-sierra-leone.html?ribbon-ad-idx=4&amp;rref=world/africa&amp;module=Ribbon&amp;version=origin&amp;region=Header&amp;action=click&amp;contentCollection=Africa&amp;pgtype=article</t>
  </si>
  <si>
    <t>World Health Organization: Ebola Death Toll Above 4,000</t>
  </si>
  <si>
    <t>AOL</t>
  </si>
  <si>
    <t>http://nymag.com/daily/intelligencer/2014/09/ebola-stories-west-african-newspapers.html</t>
  </si>
  <si>
    <t>Health Minister Abu Bakara Fofana Addresses UN General Assembly On Ebola (VIDEO)</t>
  </si>
  <si>
    <t>UNWeb</t>
  </si>
  <si>
    <t>Ebola 2014 Countries UpdatedAugust15 (2)</t>
  </si>
  <si>
    <t>http://webtv.un.org/watch/abu-bakar-fofana-sierra-leone-ebola-virus-outbreak-general-assembly-informal-meeting-69th-session-10-October-2014/3832613831001</t>
  </si>
  <si>
    <t>Message From UN Special Envoy On Ebola David Nabarro (VIDEO)</t>
  </si>
  <si>
    <t>UNTV</t>
  </si>
  <si>
    <t>http://webtv.un.org/watch/david-nabarro-on-ebola-virus-outbreak-general-assembly-media-stakeout-10-October-2014/3832857072001</t>
  </si>
  <si>
    <t>GEODB STAGING.GEODB POLIO.CLINICAL LOCATIONS V1</t>
  </si>
  <si>
    <t>http://ohdr.nethope.opendata.arcgis.com/datasets/edf217d996dc4b9685e5c943263a527a_0</t>
  </si>
  <si>
    <t>Freetown Becomes The Ultimate Battleground</t>
  </si>
  <si>
    <t>(Cocorioko</t>
  </si>
  <si>
    <t>http://cocorioko.info/?p=12286</t>
  </si>
  <si>
    <t>Doctors Without Borders Evolves As It Forms The Vanguard In Ebola Fight</t>
  </si>
  <si>
    <t>http://www.nytimes.com/2014/10/11/world/africa/doctors-without-borders-evolves-as-it-forms-the-vanguard-in-ebola-fight-.html?ref=africa</t>
  </si>
  <si>
    <t>Ebola Doctor Shortage Eases As Volunteers Step Forward</t>
  </si>
  <si>
    <t>http://www.nytimes.com/2014/09/27/health/Ebola-Doctor-Shortage-Eases-as-Volunteers-Begin-to-Step-Forward.html?action=click&amp;contentCollection=US%20Open&amp;region=Article&amp;module=Promotron</t>
  </si>
  <si>
    <t>Is The West Responsible For The Ebola Crisis In Africa?</t>
  </si>
  <si>
    <t>Guinea - Active Organizations - Sept 2014 - SBTF</t>
  </si>
  <si>
    <t>Global Research</t>
  </si>
  <si>
    <t>http://www.globalresearch.ca/the-west-is-partly-responsible-for-the-ebola-crisis-in-africa/5406994</t>
  </si>
  <si>
    <t>http://ohdr.nethope.opendata.arcgis.com/datasets/e81ec008ec0d4ae7ad44cf2d855a791a_0</t>
  </si>
  <si>
    <t>The Fight To Save Koinadugu, The Last Ebola-Free District In Sierra Leone</t>
  </si>
  <si>
    <t>Guinea Admin layer - Level 2</t>
  </si>
  <si>
    <t>http://www.washingtonpost.com/news/storyline/wp/2014/10/10/the-fight-to-save-the-last-ebola-free-district-in-sierra-leone/</t>
  </si>
  <si>
    <t>http://ohdr.nethope.opendata.arcgis.com/datasets/1d750bc9af004b57b64287e90500621d_0</t>
  </si>
  <si>
    <t>Ebola Scare: 1,332 Nigerian Soldiers Quarantined In Liberia</t>
  </si>
  <si>
    <t>Leadership</t>
  </si>
  <si>
    <t>http://leadership.ng/news/386602/ebola-scare-1332-nigerian-soldiers-quarantined-liberia</t>
  </si>
  <si>
    <t>More Dispatches On The Ebola Outbreak From West African News Agencies</t>
  </si>
  <si>
    <t>New York Magazine</t>
  </si>
  <si>
    <t>Guinea landuse</t>
  </si>
  <si>
    <t>Dallas Hospital Could Face Probe Over Handling Of Ebola Patients As Records Released</t>
  </si>
  <si>
    <t>http://ohdr.nethope.opendata.arcgis.com/datasets/66aac006b1494860b9c091111608813f_0</t>
  </si>
  <si>
    <t>http://www.foxnews.com/health/2014/10/11/texas-hospital-could-face-probe-over-handling-ebola-patient-as-records-released/?intcmp=trending</t>
  </si>
  <si>
    <t>Guinea natural areas</t>
  </si>
  <si>
    <t>Australia Believes Its Still Too Risky To Send Health Workers To Ebola Zones (</t>
  </si>
  <si>
    <t>http://ohdr.nethope.opendata.arcgis.com/datasets/399de91411714271b1b05b5a88a78f92_0</t>
  </si>
  <si>
    <t>http://www.theguardian.com/world/2014/oct/11/australia-says-too-risky-to-send-health-workers-ebola</t>
  </si>
  <si>
    <t>Health Facilities with No Cell Service</t>
  </si>
  <si>
    <t>Grim Fears Of Ebola, Joy In A Peace Prize</t>
  </si>
  <si>
    <t>http://ohdr.nethope.opendata.arcgis.com/datasets/fca253629c214b50a44e00ec8d9c6051_0</t>
  </si>
  <si>
    <t>http://www.nytimes.com/2014/10/12/opinion/sunday/peace-prize-awards-eclipse-grim-fears-of-ebola.html?hp&amp;action=click&amp;pgtype=Homepage&amp;module=c-column-top-span-region&amp;region=c-column-top-span-region&amp;WT.nav=c-column-top-span-region&amp;_r=0</t>
  </si>
  <si>
    <t>landuse</t>
  </si>
  <si>
    <t>Ebola Outbreak: Third Spanish Health Worker Put In Hospital</t>
  </si>
  <si>
    <t>http://ohdr.nethope.opendata.arcgis.com/datasets/25eb6f9847924990b5e0903694cc544d_6</t>
  </si>
  <si>
    <t>http://www.marketwatch.com/story/ebola-outbreak-third-spanish-health-worker-put-in-hospital-2014-10-08</t>
  </si>
  <si>
    <t>lbr airdrmp fhlz unmil</t>
  </si>
  <si>
    <t>Israelis Join In Fight Against Ebola In Sierra Leone</t>
  </si>
  <si>
    <t>Star Africa</t>
  </si>
  <si>
    <t>http://en.starafrica.com/news/israelis-join-in-fight-against-ebola-in-sierra-leone.html</t>
  </si>
  <si>
    <t>http://ohdr.nethope.opendata.arcgis.com/datasets/6d5355b0d8784f06b3c01dd8bf279977_0</t>
  </si>
  <si>
    <t>Sierra Leone Armed Forces To be Trained On Ebola Prevention (</t>
  </si>
  <si>
    <t>Liberia - Active Organizations - Aug-Sept 2014 - SBTF</t>
  </si>
  <si>
    <t>http://awoko.org/2014/10/10/sierra-leone-news-rslaf-to-be-trained-on-ebola-prevention/</t>
  </si>
  <si>
    <t>Political</t>
  </si>
  <si>
    <t>http://ohdr.nethope.opendata.arcgis.com/datasets/fa23572096f442d1aee79b8354cb94e6_0</t>
  </si>
  <si>
    <t>10.16.2014</t>
  </si>
  <si>
    <t>Ebola: Can big data analytics help contain its spread?</t>
  </si>
  <si>
    <t>Liberia admin 1</t>
  </si>
  <si>
    <t>http://www.bbc.co.uk/news/business-29617831</t>
  </si>
  <si>
    <t>http://ohdr.nethope.opendata.arcgis.com/datasets/2911e40572764b4885b588200ef2023f_1</t>
  </si>
  <si>
    <t>This is the old sheet...</t>
  </si>
  <si>
    <t>Please see the new one</t>
  </si>
  <si>
    <t>Liberia admin 2</t>
  </si>
  <si>
    <t>https://docs.google.com/spreadsheets/d/1Kn6gXiVMmLRv_0PtvbP6Sm9TGLsiaVitA4Kuptn2T4w/edit#gid=0</t>
  </si>
  <si>
    <t>http://ohdr.nethope.opendata.arcgis.com/datasets/2911e40572764b4885b588200ef2023f_2</t>
  </si>
  <si>
    <t>Liberia aidprojects - fr InterAction NGOAidMap site Aug 2014 BOH geocoded a sifted</t>
  </si>
  <si>
    <t>http://ohdr.nethope.opendata.arcgis.com/datasets/7209c6e7cc5046c99c971e2dc6431e79_0</t>
  </si>
  <si>
    <t>Liberia Counties - Admin 1 2011</t>
  </si>
  <si>
    <t>http://ohdr.nethope.opendata.arcgis.com/datasets/8068b93da70447ef958984b6678946d5_0</t>
  </si>
  <si>
    <t>Who</t>
  </si>
  <si>
    <t>What</t>
  </si>
  <si>
    <t>Where</t>
  </si>
  <si>
    <t>Liberia Districts Admin 2 2011</t>
  </si>
  <si>
    <t>With Whom</t>
  </si>
  <si>
    <t>Needs</t>
  </si>
  <si>
    <t>Links</t>
  </si>
  <si>
    <t>Notes/Tools</t>
  </si>
  <si>
    <t>http://ohdr.nethope.opendata.arcgis.com/datasets/1c89b590603a47d2a3973787a844dfa7_0</t>
  </si>
  <si>
    <t>Liberia Health Facilities UNDP LIBGov 2007</t>
  </si>
  <si>
    <t>http://ohdr.nethope.opendata.arcgis.com/datasets/939dbfd062a44c8b953559b68ed30f6e_0</t>
  </si>
  <si>
    <t>(Organization, team, or project)</t>
  </si>
  <si>
    <t>Liberia International boundaries</t>
  </si>
  <si>
    <t>ohdr.nethope.opendata.arcgis.com/datasets/999ecaff0f844d55ae23985b79dadd63_0</t>
  </si>
  <si>
    <t>(Or liaisons)</t>
  </si>
  <si>
    <t>Liberia Populated places 2011</t>
  </si>
  <si>
    <t>(Capabilities of the organization or features of the tool)</t>
  </si>
  <si>
    <t>(Deployed? Functional? Under development?)</t>
  </si>
  <si>
    <t>(If deployed or working with local orgs: in which countries?)</t>
  </si>
  <si>
    <t>Population</t>
  </si>
  <si>
    <t>(Working with which orgs or gov't agencies?)</t>
  </si>
  <si>
    <t>(E.g. hosting, database developers, contacts in country...)</t>
  </si>
  <si>
    <t>http://ohdr.nethope.opendata.arcgis.com/datasets/34541a2c63e14985889c6a2b1b1397ed_0</t>
  </si>
  <si>
    <t>(Homepage, more info, papers)</t>
  </si>
  <si>
    <t>Liberia Population - by county</t>
  </si>
  <si>
    <t>http://ohdr.nethope.opendata.arcgis.com/datasets/4c9f5c2ab61b4b64b10d33edfb1a0ec0_0</t>
  </si>
  <si>
    <t>Assisted Contact Tracing (ACT)</t>
  </si>
  <si>
    <t>Liberia, Capital of counties, populated place, Capital</t>
  </si>
  <si>
    <t>IVR data collection and outreach.</t>
  </si>
  <si>
    <t>UNICEF, Google Crisis Response, MSF</t>
  </si>
  <si>
    <t>http://ohdr.nethope.opendata.arcgis.com/datasets/7011c9769a184f1bbf7749250e6a4119_0</t>
  </si>
  <si>
    <t>IBM</t>
  </si>
  <si>
    <t>Data collection: citizen reporting of outbreaks, receives text and voice calls, captures location.  Analytics.</t>
  </si>
  <si>
    <t>Sierra Leone, Nigeria</t>
  </si>
  <si>
    <t>http://theweek.com/speedreads/index/270710/speedreads-ibm-is-donating-software-to-help-stop-the-spread-of-ebola</t>
  </si>
  <si>
    <t>Local Goverment Area</t>
  </si>
  <si>
    <t>http://ohdr.nethope.opendata.arcgis.com/datasets/50d10b97fe434d31bbf00bef16b3e997_21</t>
  </si>
  <si>
    <t>Malnutrition (2007)</t>
  </si>
  <si>
    <t>http://ohdr.nethope.opendata.arcgis.com/datasets/2911e40572764b4885b588200ef2023f_5</t>
  </si>
  <si>
    <t>IRC</t>
  </si>
  <si>
    <t>Malnutrition (2008)</t>
  </si>
  <si>
    <t>Ernest Ostro (ostro.ernest), Paul Amendola (paul.amendola)</t>
  </si>
  <si>
    <t>MSF (starting Nov 15)</t>
  </si>
  <si>
    <t>http://ohdr.nethope.opendata.arcgis.com/datasets/9525327c90fe4320bc3cd5ed33964a6d_7</t>
  </si>
  <si>
    <t>Market Centers</t>
  </si>
  <si>
    <t>Infrastructure</t>
  </si>
  <si>
    <t>http://ohdr.nethope.opendata.arcgis.com/datasets/2911e40572764b4885b588200ef2023f_0</t>
  </si>
  <si>
    <t>Matt (mlberg)</t>
  </si>
  <si>
    <t>Places</t>
  </si>
  <si>
    <t>http://ohdr.nethope.opendata.arcgis.com/datasets/9525327c90fe4320bc3cd5ed33964a6d_1</t>
  </si>
  <si>
    <t>MFBs</t>
  </si>
  <si>
    <t>Emerson (emerson.tan)</t>
  </si>
  <si>
    <t>Google Contact Tracing??</t>
  </si>
  <si>
    <t>http://ohdr.nethope.opendata.arcgis.com/datasets/50d10b97fe434d31bbf00bef16b3e997_7</t>
  </si>
  <si>
    <t>MFIs</t>
  </si>
  <si>
    <t>iLab</t>
  </si>
  <si>
    <t>Teemu Ropponen (teemu.ropponen)</t>
  </si>
  <si>
    <t>http://ohdr.nethope.opendata.arcgis.com/datasets/50d10b97fe434d31bbf00bef16b3e997_5</t>
  </si>
  <si>
    <t>Using FormHub for data gathering and WHODCP for data sharing. Use of Formhub tools (developed by eHealth) discontinued in October. Switched to Epi-info/VHF, which is apparrently used nationwide?</t>
  </si>
  <si>
    <t>ACF, Montserrado County Health</t>
  </si>
  <si>
    <t>http://ilabliberia.org/</t>
  </si>
  <si>
    <t>Mobile Money Agent</t>
  </si>
  <si>
    <t>http://ohdr.nethope.opendata.arcgis.com/datasets/50d10b97fe434d31bbf00bef16b3e997_9</t>
  </si>
  <si>
    <t>WHODCP and FormHub</t>
  </si>
  <si>
    <t>Mobile Network Operator Outlets</t>
  </si>
  <si>
    <t>http://ohdr.nethope.opendata.arcgis.com/datasets/50d10b97fe434d31bbf00bef16b3e997_11</t>
  </si>
  <si>
    <t>Joseph Richard Pollack</t>
  </si>
  <si>
    <t>statistical consulting, analysis</t>
  </si>
  <si>
    <t>Motor Parks</t>
  </si>
  <si>
    <t>http://ohdr.nethope.opendata.arcgis.com/datasets/50d10b97fe434d31bbf00bef16b3e997_6</t>
  </si>
  <si>
    <t>natural</t>
  </si>
  <si>
    <t>jessica.espey, jilianamber</t>
  </si>
  <si>
    <t>http://ohdr.nethope.opendata.arcgis.com/datasets/25eb6f9847924990b5e0903694cc544d_7</t>
  </si>
  <si>
    <t>Nigeria Admin</t>
  </si>
  <si>
    <t>http://ohdr.nethope.opendata.arcgis.com/datasets/6c8517b0bad14a12b79f54f04fc1740c_0</t>
  </si>
  <si>
    <t>Michael Howden, Patricia Tressel</t>
  </si>
  <si>
    <t>Database for:  Disease contacts (i.e. who was in contact with whom, when, and what type of contact).  Disease data (how is it transmitted, etc.)  Provides REST API, web front end.  Reporting apps being developed by two groups.</t>
  </si>
  <si>
    <t>Database is functional.  Apps are under development.</t>
  </si>
  <si>
    <t>Original need was expressed by MSF, but no direct coordination.</t>
  </si>
  <si>
    <t>Nigeria Admin Level 1</t>
  </si>
  <si>
    <t>http://eden.sahanafoundation.org/wiki/Deployments/Ebola</t>
  </si>
  <si>
    <t>http://ohdr.nethope.opendata.arcgis.com/datasets/7f6aaf4577524966a49d78c683736b79_0</t>
  </si>
  <si>
    <t>Nigeria Admin Level 2</t>
  </si>
  <si>
    <t>Formhub</t>
  </si>
  <si>
    <t>http://ohdr.nethope.opendata.arcgis.com/datasets/6bb5e3eb654645ae944a697208b830ff_0</t>
  </si>
  <si>
    <t>Offsite ATMs</t>
  </si>
  <si>
    <t>http://ohdr.nethope.opendata.arcgis.com/datasets/50d10b97fe434d31bbf00bef16b3e997_3</t>
  </si>
  <si>
    <t>Ryan Boyko</t>
  </si>
  <si>
    <t>Database</t>
  </si>
  <si>
    <t>OSM &amp; INFR Roads</t>
  </si>
  <si>
    <t>http://www.msnbc.com/rachel-maddow-show/watch/student-tests-negative-quarantined-anyway-348614723804</t>
  </si>
  <si>
    <t>http://ohdr.nethope.opendata.arcgis.com/datasets/21a59e8422b74752944422158c6f629e_0</t>
  </si>
  <si>
    <t>places</t>
  </si>
  <si>
    <t>Mr. Boyko is a student at Yale. He is currently being held in quarantine in Connecticut, though he had no contact with patients while in Liberia.  His database work was for the gov't of Liberia.</t>
  </si>
  <si>
    <t>http://ohdr.nethope.opendata.arcgis.com/datasets/25eb6f9847924990b5e0903694cc544d_0</t>
  </si>
  <si>
    <t>points</t>
  </si>
  <si>
    <t>http://ohdr.nethope.opendata.arcgis.com/datasets/25eb6f9847924990b5e0903694cc544d_1</t>
  </si>
  <si>
    <t>Pop 1 10</t>
  </si>
  <si>
    <t>http://ohdr.nethope.opendata.arcgis.com/datasets/50d10b97fe434d31bbf00bef16b3e997_13</t>
  </si>
  <si>
    <t>Pop 101 500</t>
  </si>
  <si>
    <t>http://ohdr.nethope.opendata.arcgis.com/datasets/50d10b97fe434d31bbf00bef16b3e997_16</t>
  </si>
  <si>
    <t>Pop 11 50</t>
  </si>
  <si>
    <t>http://ohdr.nethope.opendata.arcgis.com/datasets/50d10b97fe434d31bbf00bef16b3e997_14</t>
  </si>
  <si>
    <t>Pop 501 1000</t>
  </si>
  <si>
    <t>http://ohdr.nethope.opendata.arcgis.com/datasets/50d10b97fe434d31bbf00bef16b3e997_17</t>
  </si>
  <si>
    <t>Pop 51 100</t>
  </si>
  <si>
    <t>http://ohdr.nethope.opendata.arcgis.com/datasets/50d10b97fe434d31bbf00bef16b3e997_15</t>
  </si>
  <si>
    <t>Population (2004)</t>
  </si>
  <si>
    <t>http://ohdr.nethope.opendata.arcgis.com/datasets/9525327c90fe4320bc3cd5ed33964a6d_4</t>
  </si>
  <si>
    <t>Population (2008)</t>
  </si>
  <si>
    <t>http://ohdr.nethope.opendata.arcgis.com/datasets/2911e40572764b4885b588200ef2023f_6</t>
  </si>
  <si>
    <t>Population Density (2004)</t>
  </si>
  <si>
    <t>http://ohdr.nethope.opendata.arcgis.com/datasets/9525327c90fe4320bc3cd5ed33964a6d_5</t>
  </si>
  <si>
    <t>Population Density (2008)</t>
  </si>
  <si>
    <t>http://ohdr.nethope.opendata.arcgis.com/datasets/2911e40572764b4885b588200ef2023f_7</t>
  </si>
  <si>
    <t>Poverty (2003-04)</t>
  </si>
  <si>
    <t>Economic</t>
  </si>
  <si>
    <t>http://ohdr.nethope.opendata.arcgis.com/datasets/9525327c90fe4320bc3cd5ed33964a6d_6</t>
  </si>
  <si>
    <t>Poverty (2007)</t>
  </si>
  <si>
    <t>http://ohdr.nethope.opendata.arcgis.com/datasets/2911e40572764b4885b588200ef2023f_4</t>
  </si>
  <si>
    <t>railways</t>
  </si>
  <si>
    <t>Railroad</t>
  </si>
  <si>
    <t>http://ohdr.nethope.opendata.arcgis.com/datasets/25eb6f9847924990b5e0903694cc544d_2</t>
  </si>
  <si>
    <t>refugees location</t>
  </si>
  <si>
    <t>http://ohdr.nethope.opendata.arcgis.com/datasets/d44217a9eefd4350bf3a08d057124d9e_0</t>
  </si>
  <si>
    <t>Rice Production (2006-07)</t>
  </si>
  <si>
    <t>Agriculture</t>
  </si>
  <si>
    <t>http://ohdr.nethope.opendata.arcgis.com/datasets/9525327c90fe4320bc3cd5ed33964a6d_8</t>
  </si>
  <si>
    <t>Rice Production (Ha.)</t>
  </si>
  <si>
    <t>http://ohdr.nethope.opendata.arcgis.com/datasets/9525327c90fe4320bc3cd5ed33964a6d_9</t>
  </si>
  <si>
    <t>SACCOs</t>
  </si>
  <si>
    <t>http://ohdr.nethope.opendata.arcgis.com/datasets/50d10b97fe434d31bbf00bef16b3e997_8</t>
  </si>
  <si>
    <t>SAPEC</t>
  </si>
  <si>
    <t>http://ohdr.nethope.opendata.arcgis.com/datasets/2911e40572764b4885b588200ef2023f_3</t>
  </si>
  <si>
    <t>SCP Selected Districts for Small Scale Irrigation Development</t>
  </si>
  <si>
    <t>http://ohdr.nethope.opendata.arcgis.com/datasets/9525327c90fe4320bc3cd5ed33964a6d_2</t>
  </si>
  <si>
    <t>Sierra Leone - Active Organizations - August 2014 - SBTF</t>
  </si>
  <si>
    <t>http://ohdr.nethope.opendata.arcgis.com/datasets/c76c7a204a61489eab3732c168386963_0</t>
  </si>
  <si>
    <t>http://ohdr.nethope.opendata.arcgis.com/datasets/7e14e66b61e94f499966ca3e0988502c_0</t>
  </si>
  <si>
    <t>Sierra Leone admin1</t>
  </si>
  <si>
    <t>http://ohdr.nethope.opendata.arcgis.com/datasets/9525327c90fe4320bc3cd5ed33964a6d_3</t>
  </si>
  <si>
    <t>Sierra Leone aidprojects - fr InterAction NGOAidMap site Aug 2014 BOH geocoded a sifted</t>
  </si>
  <si>
    <t>http://ohdr.nethope.opendata.arcgis.com/datasets/06995ffa0cce40788f9301f9e713cf54_0</t>
  </si>
  <si>
    <t>Sierra Leone CB FSA ABC</t>
  </si>
  <si>
    <t>http://ohdr.nethope.opendata.arcgis.com/datasets/9525327c90fe4320bc3cd5ed33964a6d_0</t>
  </si>
  <si>
    <t>Sierra Leone Chiefdoms SLGov Admin 3 2012</t>
  </si>
  <si>
    <t>http://ohdr.nethope.opendata.arcgis.com/datasets/bc7fafe389d548e8bd6d9dd15082fe91_0</t>
  </si>
  <si>
    <t>Sierra Leone Districts Admin 2 2012</t>
  </si>
  <si>
    <t>http://ohdr.nethope.opendata.arcgis.com/datasets/4ab009f07d6a44038cb16c6b33ac1637_0</t>
  </si>
  <si>
    <t>Sierra Leone GNS Geonames 20130614</t>
  </si>
  <si>
    <t>http://ohdr.nethope.opendata.arcgis.com/datasets/5093bf63e2af4ffe9c0fe77e37dfea4b_0</t>
  </si>
  <si>
    <t>Sierra Leone Provinces - Admin 1 2012</t>
  </si>
  <si>
    <t>http://ohdr.nethope.opendata.arcgis.com/datasets/607f556f614a487b891abd4537e9889e_0</t>
  </si>
  <si>
    <t>Sierra Leone Sections Admin 4 SLGov 2012</t>
  </si>
  <si>
    <t>http://ohdr.nethope.opendata.arcgis.com/datasets/99083637bc934dfa9ec078448a21dad4_0</t>
  </si>
  <si>
    <t>State</t>
  </si>
  <si>
    <t>http://ohdr.nethope.opendata.arcgis.com/datasets/50d10b97fe434d31bbf00bef16b3e997_23</t>
  </si>
  <si>
    <t>State Capital</t>
  </si>
  <si>
    <t>http://ohdr.nethope.opendata.arcgis.com/datasets/50d10b97fe434d31bbf00bef16b3e997_1</t>
  </si>
  <si>
    <t>Survey Coverage</t>
  </si>
  <si>
    <t>http://ohdr.nethope.opendata.arcgis.com/datasets/50d10b97fe434d31bbf00bef16b3e997_22</t>
  </si>
  <si>
    <t>Urban Areas</t>
  </si>
  <si>
    <t>http://ohdr.nethope.opendata.arcgis.com/datasets/50d10b97fe434d31bbf00bef16b3e997_18</t>
  </si>
  <si>
    <t>waterways</t>
  </si>
  <si>
    <t>http://ohdr.nethope.opendata.arcgis.com/datasets/25eb6f9847924990b5e0903694cc544d_4</t>
  </si>
  <si>
    <t>West Africa Admin Units Guinea</t>
  </si>
  <si>
    <t>http://ohdr.nethope.opendata.arcgis.com/datasets/c3246b9417064e98a460b6781bb630da_0?geometry=-28.521%2C6.688%2C5.801%2C13.177</t>
  </si>
  <si>
    <t>West Africa Admin Units Guinea Bissau</t>
  </si>
  <si>
    <t>http://ohdr.nethope.opendata.arcgis.com/datasets/f2ce1efe4e4549f0a42af39309e1b75f_0</t>
  </si>
  <si>
    <t>West Africa Admin Units Liberia</t>
  </si>
  <si>
    <t>http://ohdr.nethope.opendata.arcgis.com/datasets/85b8879fb4ba49ffb52011a592ebe927_0</t>
  </si>
  <si>
    <t>West Africa Admin Units Nigeria</t>
  </si>
  <si>
    <t>http://ohdr.nethope.opendata.arcgis.com/datasets/9656b400c69e44cb99459511556bd44b_0</t>
  </si>
</sst>
</file>

<file path=xl/styles.xml><?xml version="1.0" encoding="utf-8"?>
<styleSheet xmlns="http://schemas.openxmlformats.org/spreadsheetml/2006/main" xmlns:x14ac="http://schemas.microsoft.com/office/spreadsheetml/2009/9/ac" xmlns:mc="http://schemas.openxmlformats.org/markup-compatibility/2006">
  <fonts count="61">
    <font>
      <sz val="10.0"/>
      <color rgb="FF000000"/>
      <name val="Arial"/>
    </font>
    <font>
      <b/>
      <sz val="24.0"/>
      <color rgb="FF000000"/>
    </font>
    <font>
      <color rgb="FF000000"/>
    </font>
    <font>
      <b/>
      <sz val="18.0"/>
      <color rgb="FF000000"/>
    </font>
    <font>
      <b/>
      <color rgb="FF000000"/>
    </font>
    <font>
      <u/>
      <sz val="14.0"/>
      <color rgb="FF000000"/>
    </font>
    <font>
      <b/>
      <u/>
      <sz val="18.0"/>
      <color rgb="FF000000"/>
    </font>
    <font>
      <b/>
    </font>
    <font/>
    <font>
      <b/>
      <sz val="11.0"/>
    </font>
    <font>
      <sz val="11.0"/>
    </font>
    <font>
      <u/>
      <sz val="11.0"/>
      <color rgb="FF0000FF"/>
    </font>
    <font>
      <sz val="10.0"/>
    </font>
    <font>
      <u/>
      <sz val="11.0"/>
      <color rgb="FF0000FF"/>
    </font>
    <font>
      <u/>
      <color rgb="FF0000FF"/>
    </font>
    <font>
      <name val="Arial"/>
    </font>
    <font>
      <b/>
      <color rgb="FFFFFFFF"/>
    </font>
    <font>
      <sz val="9.0"/>
      <color rgb="FF111111"/>
    </font>
    <font>
      <u/>
      <color rgb="FF0000FF"/>
    </font>
    <font>
      <u/>
      <color rgb="FF0000FF"/>
    </font>
    <font>
      <u/>
      <color rgb="FF0000FF"/>
    </font>
    <font>
      <u/>
      <sz val="11.0"/>
      <color rgb="FF0000FF"/>
    </font>
    <font>
      <sz val="9.0"/>
      <color rgb="FF555555"/>
    </font>
    <font>
      <u/>
      <sz val="11.0"/>
      <color rgb="FF0000FF"/>
    </font>
    <font>
      <u/>
      <sz val="10.0"/>
      <color rgb="FF0000FF"/>
    </font>
    <font>
      <u/>
      <color rgb="FF0000FF"/>
    </font>
    <font>
      <b/>
      <sz val="10.0"/>
    </font>
    <font>
      <u/>
      <sz val="10.0"/>
      <color rgb="FF0000FF"/>
    </font>
    <font>
      <u/>
      <sz val="10.0"/>
      <color rgb="FF0000FF"/>
    </font>
    <font>
      <u/>
      <color rgb="FF0000FF"/>
    </font>
    <font>
      <u/>
      <color rgb="FF0000FF"/>
    </font>
    <font>
      <u/>
      <sz val="10.0"/>
      <color rgb="FF1155CC"/>
    </font>
    <font>
      <u/>
      <color rgb="FF0000FF"/>
    </font>
    <font>
      <sz val="11.0"/>
      <color rgb="FF000000"/>
      <name val="Calibri"/>
    </font>
    <font>
      <b/>
      <sz val="16.0"/>
      <name val="Arial"/>
    </font>
    <font>
      <sz val="16.0"/>
      <name val="Arial"/>
    </font>
    <font>
      <b/>
      <sz val="11.0"/>
      <color rgb="FFFFFFFF"/>
      <name val="Calibri"/>
    </font>
    <font>
      <b/>
      <sz val="11.0"/>
      <name val="Calibri"/>
    </font>
    <font>
      <b/>
      <sz val="10.0"/>
      <name val="Arial"/>
    </font>
    <font>
      <sz val="11.0"/>
      <name val="Calibri"/>
    </font>
    <font>
      <b/>
      <color rgb="FF0000FF"/>
    </font>
    <font>
      <color rgb="FFB6D7A8"/>
    </font>
    <font>
      <u/>
      <color rgb="FF0000FF"/>
    </font>
    <font>
      <u/>
      <sz val="10.0"/>
      <color rgb="FF0000FF"/>
    </font>
    <font>
      <b/>
      <sz val="10.0"/>
      <color rgb="FF222222"/>
    </font>
    <font>
      <sz val="10.0"/>
      <color rgb="FF222222"/>
    </font>
    <font>
      <color rgb="FF0000FF"/>
    </font>
    <font>
      <b/>
      <sz val="10.0"/>
      <color rgb="FF232429"/>
    </font>
    <font>
      <u/>
      <sz val="11.0"/>
      <color rgb="FF0000FF"/>
      <name val="Calibri"/>
    </font>
    <font>
      <sz val="9.0"/>
    </font>
    <font>
      <b/>
      <sz val="11.0"/>
      <color rgb="FF000000"/>
      <name val="Calibri"/>
    </font>
    <font>
      <u/>
      <sz val="9.0"/>
      <color rgb="FF0000FF"/>
    </font>
    <font>
      <sz val="10.0"/>
      <color rgb="FF000000"/>
      <name val="Segoe ui"/>
    </font>
    <font>
      <sz val="9.0"/>
      <color rgb="FF2A2A2A"/>
    </font>
    <font>
      <b/>
      <u/>
      <sz val="10.0"/>
      <color rgb="FF0000FF"/>
    </font>
    <font>
      <b/>
      <sz val="10.0"/>
      <color rgb="FF1D1D1D"/>
    </font>
    <font>
      <sz val="11.0"/>
      <color rgb="FF292F33"/>
    </font>
    <font>
      <u/>
      <sz val="11.0"/>
      <color rgb="FF9D582E"/>
    </font>
    <font>
      <sz val="11.0"/>
      <color rgb="FF9D582E"/>
    </font>
    <font>
      <b/>
      <u/>
      <color rgb="FF0000FF"/>
    </font>
    <font>
      <u/>
      <color rgb="FF0000FF"/>
    </font>
  </fonts>
  <fills count="25">
    <fill>
      <patternFill patternType="none"/>
    </fill>
    <fill>
      <patternFill patternType="lightGray"/>
    </fill>
    <fill>
      <patternFill patternType="solid">
        <fgColor rgb="FFFF0000"/>
        <bgColor rgb="FFFF0000"/>
      </patternFill>
    </fill>
    <fill>
      <patternFill patternType="solid">
        <fgColor rgb="FFFFFFFF"/>
        <bgColor rgb="FFFFFFFF"/>
      </patternFill>
    </fill>
    <fill>
      <patternFill patternType="solid">
        <fgColor rgb="FFFFE599"/>
        <bgColor rgb="FFFFE599"/>
      </patternFill>
    </fill>
    <fill>
      <patternFill patternType="solid">
        <fgColor rgb="FFFFFF00"/>
        <bgColor rgb="FFFFFF00"/>
      </patternFill>
    </fill>
    <fill>
      <patternFill patternType="solid">
        <fgColor rgb="FF00FF00"/>
        <bgColor rgb="FF00FF00"/>
      </patternFill>
    </fill>
    <fill>
      <patternFill patternType="solid">
        <fgColor rgb="FFD9D9D9"/>
        <bgColor rgb="FFD9D9D9"/>
      </patternFill>
    </fill>
    <fill>
      <patternFill patternType="solid">
        <fgColor rgb="FF000000"/>
        <bgColor rgb="FF000000"/>
      </patternFill>
    </fill>
    <fill>
      <patternFill patternType="solid">
        <fgColor rgb="FFCCCCCC"/>
        <bgColor rgb="FFCCCCCC"/>
      </patternFill>
    </fill>
    <fill>
      <patternFill patternType="solid">
        <fgColor rgb="FFCFE2F3"/>
        <bgColor rgb="FFCFE2F3"/>
      </patternFill>
    </fill>
    <fill>
      <patternFill patternType="solid">
        <fgColor rgb="FFB6D7A8"/>
        <bgColor rgb="FFB6D7A8"/>
      </patternFill>
    </fill>
    <fill>
      <patternFill patternType="solid">
        <fgColor rgb="FFEAD1DC"/>
        <bgColor rgb="FFEAD1DC"/>
      </patternFill>
    </fill>
    <fill>
      <patternFill patternType="solid">
        <fgColor rgb="FFFCE5CD"/>
        <bgColor rgb="FFFCE5CD"/>
      </patternFill>
    </fill>
    <fill>
      <patternFill patternType="solid">
        <fgColor rgb="FF9FC5E8"/>
        <bgColor rgb="FF9FC5E8"/>
      </patternFill>
    </fill>
    <fill>
      <patternFill patternType="solid">
        <fgColor rgb="FFD8D8D8"/>
        <bgColor rgb="FFD8D8D8"/>
      </patternFill>
    </fill>
    <fill>
      <patternFill patternType="solid">
        <fgColor rgb="FFF3F3F3"/>
        <bgColor rgb="FFF3F3F3"/>
      </patternFill>
    </fill>
    <fill>
      <patternFill patternType="solid">
        <fgColor rgb="FF7BD148"/>
        <bgColor rgb="FF7BD148"/>
      </patternFill>
    </fill>
    <fill>
      <patternFill patternType="solid">
        <fgColor rgb="FFEFEFEF"/>
        <bgColor rgb="FFEFEFEF"/>
      </patternFill>
    </fill>
    <fill>
      <patternFill patternType="solid">
        <fgColor rgb="FFFF9900"/>
        <bgColor rgb="FFFF9900"/>
      </patternFill>
    </fill>
    <fill>
      <patternFill patternType="solid">
        <fgColor rgb="FF4F81BD"/>
        <bgColor rgb="FF4F81BD"/>
      </patternFill>
    </fill>
    <fill>
      <patternFill patternType="solid">
        <fgColor rgb="FFDBE5F1"/>
        <bgColor rgb="FFDBE5F1"/>
      </patternFill>
    </fill>
    <fill>
      <patternFill patternType="solid">
        <fgColor rgb="FFE5B8B7"/>
        <bgColor rgb="FFE5B8B7"/>
      </patternFill>
    </fill>
    <fill>
      <patternFill patternType="solid">
        <fgColor rgb="FFF5F8FA"/>
        <bgColor rgb="FFF5F8FA"/>
      </patternFill>
    </fill>
    <fill>
      <patternFill patternType="solid">
        <fgColor rgb="FFFFD966"/>
        <bgColor rgb="FFFFD966"/>
      </patternFill>
    </fill>
  </fills>
  <borders count="12">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
      <right/>
      <top/>
      <bottom/>
    </border>
    <border>
      <left/>
      <right/>
      <top/>
      <bottom/>
    </border>
    <border>
      <left/>
      <right style="thin">
        <color rgb="FF000000"/>
      </right>
      <top style="thin">
        <color rgb="FF000000"/>
      </top>
      <bottom style="thin">
        <color rgb="FF000000"/>
      </bottom>
    </border>
    <border>
      <left style="double">
        <color rgb="FF3F3F3F"/>
      </left>
      <right style="double">
        <color rgb="FF3F3F3F"/>
      </right>
      <top style="double">
        <color rgb="FF3F3F3F"/>
      </top>
      <bottom style="double">
        <color rgb="FF3F3F3F"/>
      </bottom>
    </border>
    <border>
      <left/>
      <top/>
      <bottom/>
    </border>
    <border>
      <top/>
      <bottom/>
    </border>
  </borders>
  <cellStyleXfs count="1">
    <xf borderId="0" fillId="0" fontId="0" numFmtId="0" applyAlignment="1" applyFont="1"/>
  </cellStyleXfs>
  <cellXfs count="233">
    <xf borderId="0" fillId="0" fontId="0" numFmtId="0" xfId="0" applyAlignment="1" applyFont="1">
      <alignment readingOrder="0" shrinkToFit="0" vertical="bottom" wrapText="0"/>
    </xf>
    <xf borderId="0" fillId="2" fontId="1" numFmtId="0" xfId="0" applyAlignment="1" applyFill="1" applyFont="1">
      <alignment horizontal="left" readingOrder="0" shrinkToFit="0" vertical="top" wrapText="1"/>
    </xf>
    <xf borderId="0" fillId="2" fontId="2" numFmtId="0" xfId="0" applyFont="1"/>
    <xf borderId="0" fillId="2" fontId="3" numFmtId="0" xfId="0" applyAlignment="1" applyFont="1">
      <alignment horizontal="left" readingOrder="0" shrinkToFit="0" vertical="top" wrapText="1"/>
    </xf>
    <xf borderId="0" fillId="2" fontId="4" numFmtId="0" xfId="0" applyAlignment="1" applyFont="1">
      <alignment horizontal="left" readingOrder="0" shrinkToFit="0" vertical="top" wrapText="1"/>
    </xf>
    <xf borderId="0" fillId="0" fontId="5" numFmtId="0" xfId="0" applyAlignment="1" applyFont="1">
      <alignment horizontal="center" readingOrder="0" shrinkToFit="0" vertical="center" wrapText="1"/>
    </xf>
    <xf borderId="0" fillId="2" fontId="6" numFmtId="0" xfId="0" applyAlignment="1" applyFont="1">
      <alignment horizontal="left" readingOrder="0" shrinkToFit="0" vertical="top" wrapText="1"/>
    </xf>
    <xf borderId="0" fillId="0" fontId="7" numFmtId="0" xfId="0" applyAlignment="1" applyFont="1">
      <alignment horizontal="left" readingOrder="0" shrinkToFit="0" vertical="top" wrapText="1"/>
    </xf>
    <xf borderId="0" fillId="3" fontId="4" numFmtId="0" xfId="0" applyAlignment="1" applyFill="1" applyFont="1">
      <alignment horizontal="left" readingOrder="0" vertical="top"/>
    </xf>
    <xf borderId="0" fillId="0" fontId="7" numFmtId="0" xfId="0" applyAlignment="1" applyFont="1">
      <alignment horizontal="left" vertical="top"/>
    </xf>
    <xf borderId="0" fillId="3" fontId="4" numFmtId="0" xfId="0" applyAlignment="1" applyFont="1">
      <alignment horizontal="left" vertical="top"/>
    </xf>
    <xf borderId="0" fillId="0" fontId="7" numFmtId="0" xfId="0" applyAlignment="1" applyFont="1">
      <alignment readingOrder="0" shrinkToFit="0" wrapText="1"/>
    </xf>
    <xf borderId="0" fillId="3" fontId="2" numFmtId="0" xfId="0" applyFont="1"/>
    <xf borderId="0" fillId="0" fontId="8" numFmtId="0" xfId="0" applyAlignment="1" applyFont="1">
      <alignment readingOrder="0"/>
    </xf>
    <xf borderId="0" fillId="3" fontId="8" numFmtId="0" xfId="0" applyFont="1"/>
    <xf borderId="0" fillId="0" fontId="8" numFmtId="0" xfId="0" applyAlignment="1" applyFont="1">
      <alignment readingOrder="0" shrinkToFit="0" wrapText="1"/>
    </xf>
    <xf borderId="0" fillId="4" fontId="9" numFmtId="0" xfId="0" applyAlignment="1" applyFill="1" applyFont="1">
      <alignment readingOrder="0"/>
    </xf>
    <xf borderId="0" fillId="0" fontId="8" numFmtId="0" xfId="0" applyAlignment="1" applyFont="1">
      <alignment shrinkToFit="0" wrapText="1"/>
    </xf>
    <xf borderId="0" fillId="4" fontId="7" numFmtId="0" xfId="0" applyFont="1"/>
    <xf borderId="0" fillId="0" fontId="8" numFmtId="14" xfId="0" applyAlignment="1" applyFont="1" applyNumberFormat="1">
      <alignment readingOrder="0"/>
    </xf>
    <xf borderId="0" fillId="0" fontId="8" numFmtId="0" xfId="0" applyAlignment="1" applyFont="1">
      <alignment readingOrder="0" vertical="center"/>
    </xf>
    <xf borderId="0" fillId="0" fontId="10" numFmtId="0" xfId="0" applyAlignment="1" applyFont="1">
      <alignment readingOrder="0" shrinkToFit="0" vertical="bottom" wrapText="0"/>
    </xf>
    <xf borderId="0" fillId="0" fontId="11" numFmtId="0" xfId="0" applyAlignment="1" applyFont="1">
      <alignment readingOrder="0" shrinkToFit="0" vertical="bottom" wrapText="0"/>
    </xf>
    <xf borderId="0" fillId="0" fontId="12" numFmtId="0" xfId="0" applyAlignment="1" applyFont="1">
      <alignment readingOrder="0" shrinkToFit="0" vertical="bottom" wrapText="0"/>
    </xf>
    <xf borderId="0" fillId="0" fontId="13" numFmtId="0" xfId="0" applyAlignment="1" applyFont="1">
      <alignment readingOrder="0" shrinkToFit="0" wrapText="0"/>
    </xf>
    <xf borderId="0" fillId="0" fontId="12" numFmtId="0" xfId="0" applyAlignment="1" applyFont="1">
      <alignment shrinkToFit="0" vertical="bottom" wrapText="0"/>
    </xf>
    <xf borderId="0" fillId="3" fontId="12" numFmtId="0" xfId="0" applyAlignment="1" applyFont="1">
      <alignment readingOrder="0"/>
    </xf>
    <xf borderId="0" fillId="0" fontId="14" numFmtId="0" xfId="0" applyAlignment="1" applyFont="1">
      <alignment readingOrder="0"/>
    </xf>
    <xf borderId="0" fillId="0" fontId="8" numFmtId="0" xfId="0" applyFont="1"/>
    <xf borderId="0" fillId="2" fontId="4" numFmtId="0" xfId="0" applyAlignment="1" applyFont="1">
      <alignment horizontal="left" shrinkToFit="0" vertical="top" wrapText="1"/>
    </xf>
    <xf borderId="0" fillId="5" fontId="9" numFmtId="0" xfId="0" applyAlignment="1" applyFill="1" applyFont="1">
      <alignment readingOrder="0"/>
    </xf>
    <xf borderId="0" fillId="5" fontId="10" numFmtId="0" xfId="0" applyFont="1"/>
    <xf borderId="0" fillId="0" fontId="15" numFmtId="0" xfId="0" applyAlignment="1" applyFont="1">
      <alignment readingOrder="0"/>
    </xf>
    <xf borderId="0" fillId="2" fontId="4" numFmtId="0" xfId="0" applyAlignment="1" applyFont="1">
      <alignment horizontal="left" vertical="top"/>
    </xf>
    <xf borderId="0" fillId="5" fontId="8" numFmtId="0" xfId="0" applyFont="1"/>
    <xf borderId="0" fillId="0" fontId="7" numFmtId="0" xfId="0" applyAlignment="1" applyFont="1">
      <alignment horizontal="right" readingOrder="0" shrinkToFit="0" wrapText="1"/>
    </xf>
    <xf borderId="0" fillId="6" fontId="7" numFmtId="0" xfId="0" applyAlignment="1" applyFill="1" applyFont="1">
      <alignment readingOrder="0" shrinkToFit="0" wrapText="1"/>
    </xf>
    <xf borderId="0" fillId="0" fontId="7" numFmtId="0" xfId="0" applyAlignment="1" applyFont="1">
      <alignment readingOrder="0"/>
    </xf>
    <xf borderId="0" fillId="5" fontId="7" numFmtId="0" xfId="0" applyAlignment="1" applyFont="1">
      <alignment readingOrder="0" shrinkToFit="0" wrapText="1"/>
    </xf>
    <xf borderId="0" fillId="7" fontId="7" numFmtId="0" xfId="0" applyAlignment="1" applyFill="1" applyFont="1">
      <alignment readingOrder="0" shrinkToFit="0" wrapText="1"/>
    </xf>
    <xf borderId="0" fillId="0" fontId="12" numFmtId="0" xfId="0" applyAlignment="1" applyFont="1">
      <alignment readingOrder="0"/>
    </xf>
    <xf borderId="0" fillId="8" fontId="16" numFmtId="0" xfId="0" applyAlignment="1" applyFill="1" applyFont="1">
      <alignment readingOrder="0" shrinkToFit="0" wrapText="1"/>
    </xf>
    <xf borderId="0" fillId="8" fontId="16" numFmtId="0" xfId="0" applyAlignment="1" applyFont="1">
      <alignment horizontal="center" readingOrder="0"/>
    </xf>
    <xf borderId="0" fillId="3" fontId="17" numFmtId="0" xfId="0" applyAlignment="1" applyFont="1">
      <alignment readingOrder="0"/>
    </xf>
    <xf borderId="0" fillId="8" fontId="16" numFmtId="0" xfId="0" applyAlignment="1" applyFont="1">
      <alignment readingOrder="0"/>
    </xf>
    <xf borderId="0" fillId="9" fontId="8" numFmtId="0" xfId="0" applyAlignment="1" applyFill="1" applyFont="1">
      <alignment readingOrder="0" shrinkToFit="0" wrapText="1"/>
    </xf>
    <xf borderId="0" fillId="6" fontId="8" numFmtId="0" xfId="0" applyAlignment="1" applyFont="1">
      <alignment readingOrder="0" shrinkToFit="0" wrapText="1"/>
    </xf>
    <xf borderId="0" fillId="0" fontId="8" numFmtId="0" xfId="0" applyAlignment="1" applyFont="1">
      <alignment readingOrder="0"/>
    </xf>
    <xf borderId="0" fillId="7" fontId="8" numFmtId="0" xfId="0" applyAlignment="1" applyFont="1">
      <alignment readingOrder="0" shrinkToFit="0" wrapText="1"/>
    </xf>
    <xf borderId="0" fillId="0" fontId="18" numFmtId="0" xfId="0" applyAlignment="1" applyFont="1">
      <alignment horizontal="left" readingOrder="0"/>
    </xf>
    <xf borderId="0" fillId="0" fontId="8" numFmtId="0" xfId="0" applyAlignment="1" applyFont="1">
      <alignment readingOrder="0" vertical="center"/>
    </xf>
    <xf borderId="0" fillId="0" fontId="2" numFmtId="0" xfId="0" applyAlignment="1" applyFont="1">
      <alignment readingOrder="0" shrinkToFit="0" wrapText="1"/>
    </xf>
    <xf borderId="0" fillId="0" fontId="19" numFmtId="0" xfId="0" applyAlignment="1" applyFont="1">
      <alignment readingOrder="0" vertical="center"/>
    </xf>
    <xf borderId="0" fillId="5" fontId="8" numFmtId="0" xfId="0" applyAlignment="1" applyFont="1">
      <alignment readingOrder="0" shrinkToFit="0" wrapText="1"/>
    </xf>
    <xf borderId="0" fillId="0" fontId="8" numFmtId="14" xfId="0" applyAlignment="1" applyFont="1" applyNumberFormat="1">
      <alignment readingOrder="0" vertical="center"/>
    </xf>
    <xf borderId="0" fillId="0" fontId="8" numFmtId="0" xfId="0" applyAlignment="1" applyFont="1">
      <alignment readingOrder="0" shrinkToFit="0" vertical="center" wrapText="1"/>
    </xf>
    <xf borderId="0" fillId="0" fontId="8" numFmtId="0" xfId="0" applyAlignment="1" applyFont="1">
      <alignment readingOrder="0" vertical="top"/>
    </xf>
    <xf borderId="0" fillId="0" fontId="8" numFmtId="0" xfId="0" applyAlignment="1" applyFont="1">
      <alignment vertical="center"/>
    </xf>
    <xf borderId="0" fillId="0" fontId="8" numFmtId="0" xfId="0" applyAlignment="1" applyFont="1">
      <alignment readingOrder="0" vertical="bottom"/>
    </xf>
    <xf borderId="0" fillId="10" fontId="9" numFmtId="0" xfId="0" applyAlignment="1" applyFill="1" applyFont="1">
      <alignment readingOrder="0"/>
    </xf>
    <xf borderId="0" fillId="10" fontId="10" numFmtId="0" xfId="0" applyFont="1"/>
    <xf borderId="0" fillId="10" fontId="8" numFmtId="0" xfId="0" applyFont="1"/>
    <xf borderId="0" fillId="0" fontId="8" numFmtId="0" xfId="0" applyAlignment="1" applyFont="1">
      <alignment vertical="bottom"/>
    </xf>
    <xf borderId="0" fillId="0" fontId="20" numFmtId="0" xfId="0" applyAlignment="1" applyFont="1">
      <alignment readingOrder="0" shrinkToFit="0" wrapText="1"/>
    </xf>
    <xf borderId="0" fillId="0" fontId="12" numFmtId="0" xfId="0" applyAlignment="1" applyFont="1">
      <alignment shrinkToFit="0" vertical="bottom" wrapText="1"/>
    </xf>
    <xf borderId="0" fillId="0" fontId="21" numFmtId="0" xfId="0" applyAlignment="1" applyFont="1">
      <alignment readingOrder="0"/>
    </xf>
    <xf borderId="0" fillId="11" fontId="9" numFmtId="0" xfId="0" applyAlignment="1" applyFill="1" applyFont="1">
      <alignment readingOrder="0"/>
    </xf>
    <xf borderId="0" fillId="11" fontId="10" numFmtId="0" xfId="0" applyFont="1"/>
    <xf borderId="0" fillId="11" fontId="8" numFmtId="0" xfId="0" applyFont="1"/>
    <xf borderId="0" fillId="0" fontId="10" numFmtId="0" xfId="0" applyFont="1"/>
    <xf borderId="0" fillId="12" fontId="9" numFmtId="0" xfId="0" applyAlignment="1" applyFill="1" applyFont="1">
      <alignment readingOrder="0"/>
    </xf>
    <xf borderId="0" fillId="12" fontId="10" numFmtId="0" xfId="0" applyFont="1"/>
    <xf borderId="0" fillId="12" fontId="8" numFmtId="0" xfId="0" applyFont="1"/>
    <xf borderId="0" fillId="3" fontId="22" numFmtId="0" xfId="0" applyAlignment="1" applyFont="1">
      <alignment readingOrder="0" shrinkToFit="0" wrapText="1"/>
    </xf>
    <xf borderId="0" fillId="3" fontId="23" numFmtId="0" xfId="0" applyAlignment="1" applyFont="1">
      <alignment readingOrder="0"/>
    </xf>
    <xf borderId="0" fillId="13" fontId="7" numFmtId="0" xfId="0" applyAlignment="1" applyFill="1" applyFont="1">
      <alignment readingOrder="0"/>
    </xf>
    <xf borderId="0" fillId="13" fontId="8" numFmtId="0" xfId="0" applyAlignment="1" applyFont="1">
      <alignment readingOrder="0"/>
    </xf>
    <xf borderId="0" fillId="13" fontId="8" numFmtId="0" xfId="0" applyFont="1"/>
    <xf borderId="0" fillId="3" fontId="24" numFmtId="0" xfId="0" applyAlignment="1" applyFont="1">
      <alignment readingOrder="0"/>
    </xf>
    <xf borderId="0" fillId="3" fontId="8" numFmtId="0" xfId="0" applyAlignment="1" applyFont="1">
      <alignment readingOrder="0"/>
    </xf>
    <xf borderId="0" fillId="0" fontId="25" numFmtId="0" xfId="0" applyAlignment="1" applyFont="1">
      <alignment readingOrder="0"/>
    </xf>
    <xf borderId="0" fillId="14" fontId="26" numFmtId="0" xfId="0" applyAlignment="1" applyFill="1" applyFont="1">
      <alignment vertical="bottom"/>
    </xf>
    <xf borderId="0" fillId="14" fontId="8" numFmtId="0" xfId="0" applyFont="1"/>
    <xf borderId="0" fillId="14" fontId="12" numFmtId="0" xfId="0" applyAlignment="1" applyFont="1">
      <alignment vertical="bottom"/>
    </xf>
    <xf borderId="0" fillId="0" fontId="12" numFmtId="0" xfId="0" applyAlignment="1" applyFont="1">
      <alignment vertical="bottom"/>
    </xf>
    <xf borderId="0" fillId="0" fontId="27" numFmtId="0" xfId="0" applyFont="1"/>
    <xf borderId="0" fillId="0" fontId="12" numFmtId="0" xfId="0" applyAlignment="1" applyFont="1">
      <alignment readingOrder="0" vertical="bottom"/>
    </xf>
    <xf borderId="0" fillId="0" fontId="28" numFmtId="0" xfId="0" applyAlignment="1" applyFont="1">
      <alignment readingOrder="0"/>
    </xf>
    <xf borderId="0" fillId="0" fontId="29" numFmtId="0" xfId="0" applyAlignment="1" applyFont="1">
      <alignment vertical="bottom"/>
    </xf>
    <xf borderId="0" fillId="0" fontId="30" numFmtId="0" xfId="0" applyFont="1"/>
    <xf borderId="0" fillId="0" fontId="31" numFmtId="0" xfId="0" applyAlignment="1" applyFont="1">
      <alignment vertical="bottom"/>
    </xf>
    <xf borderId="0" fillId="0" fontId="32" numFmtId="0" xfId="0" applyAlignment="1" applyFont="1">
      <alignment readingOrder="0" vertical="bottom"/>
    </xf>
    <xf borderId="0" fillId="0" fontId="8" numFmtId="0" xfId="0" applyAlignment="1" applyFont="1">
      <alignment vertical="top"/>
    </xf>
    <xf borderId="0" fillId="0" fontId="33" numFmtId="0" xfId="0" applyAlignment="1" applyFont="1">
      <alignment shrinkToFit="0" wrapText="0"/>
    </xf>
    <xf borderId="0" fillId="0" fontId="34" numFmtId="0" xfId="0" applyAlignment="1" applyFont="1">
      <alignment horizontal="center" shrinkToFit="0" wrapText="1"/>
    </xf>
    <xf borderId="0" fillId="0" fontId="35" numFmtId="0" xfId="0" applyAlignment="1" applyFont="1">
      <alignment shrinkToFit="0" wrapText="1"/>
    </xf>
    <xf borderId="0" fillId="0" fontId="35" numFmtId="0" xfId="0" applyAlignment="1" applyFont="1">
      <alignment horizontal="center" shrinkToFit="0" vertical="center" wrapText="1"/>
    </xf>
    <xf borderId="0" fillId="0" fontId="35" numFmtId="0" xfId="0" applyAlignment="1" applyFont="1">
      <alignment horizontal="center" shrinkToFit="0" wrapText="1"/>
    </xf>
    <xf borderId="0" fillId="2" fontId="36" numFmtId="0" xfId="0" applyAlignment="1" applyFont="1">
      <alignment horizontal="center" readingOrder="0" shrinkToFit="0" vertical="center" wrapText="1"/>
    </xf>
    <xf borderId="0" fillId="0" fontId="37" numFmtId="0" xfId="0" applyAlignment="1" applyFont="1">
      <alignment horizontal="center" readingOrder="0" shrinkToFit="0" vertical="center" wrapText="1"/>
    </xf>
    <xf borderId="1" fillId="0" fontId="37" numFmtId="0" xfId="0" applyAlignment="1" applyBorder="1" applyFont="1">
      <alignment horizontal="center" readingOrder="0" shrinkToFit="0" vertical="center" wrapText="1"/>
    </xf>
    <xf borderId="2" fillId="0" fontId="8" numFmtId="0" xfId="0" applyBorder="1" applyFont="1"/>
    <xf borderId="3" fillId="0" fontId="8" numFmtId="0" xfId="0" applyBorder="1" applyFont="1"/>
    <xf borderId="0" fillId="0" fontId="37" numFmtId="0" xfId="0" applyAlignment="1" applyFont="1">
      <alignment horizontal="center" shrinkToFit="0" vertical="center" wrapText="1"/>
    </xf>
    <xf borderId="4" fillId="0" fontId="37" numFmtId="0" xfId="0" applyAlignment="1" applyBorder="1" applyFont="1">
      <alignment horizontal="center" shrinkToFit="0" vertical="center" wrapText="1"/>
    </xf>
    <xf borderId="4" fillId="0" fontId="37" numFmtId="0" xfId="0" applyAlignment="1" applyBorder="1" applyFont="1">
      <alignment horizontal="center" readingOrder="0" shrinkToFit="0" vertical="center" wrapText="1"/>
    </xf>
    <xf borderId="4" fillId="0" fontId="38" numFmtId="0" xfId="0" applyAlignment="1" applyBorder="1" applyFont="1">
      <alignment horizontal="center" readingOrder="0" shrinkToFit="0" wrapText="1"/>
    </xf>
    <xf borderId="5" fillId="0" fontId="35" numFmtId="0" xfId="0" applyAlignment="1" applyBorder="1" applyFont="1">
      <alignment shrinkToFit="0" wrapText="1"/>
    </xf>
    <xf borderId="4" fillId="15" fontId="37" numFmtId="0" xfId="0" applyAlignment="1" applyBorder="1" applyFill="1" applyFont="1">
      <alignment horizontal="center" shrinkToFit="0" vertical="center" wrapText="1"/>
    </xf>
    <xf borderId="4" fillId="15" fontId="39" numFmtId="0" xfId="0" applyAlignment="1" applyBorder="1" applyFont="1">
      <alignment horizontal="center" shrinkToFit="0" vertical="center" wrapText="1"/>
    </xf>
    <xf borderId="4" fillId="15" fontId="35" numFmtId="0" xfId="0" applyAlignment="1" applyBorder="1" applyFont="1">
      <alignment shrinkToFit="0" wrapText="1"/>
    </xf>
    <xf borderId="6" fillId="15" fontId="35" numFmtId="0" xfId="0" applyAlignment="1" applyBorder="1" applyFont="1">
      <alignment shrinkToFit="0" wrapText="1"/>
    </xf>
    <xf borderId="7" fillId="15" fontId="35" numFmtId="0" xfId="0" applyAlignment="1" applyBorder="1" applyFont="1">
      <alignment shrinkToFit="0" wrapText="1"/>
    </xf>
    <xf borderId="4" fillId="0" fontId="39" numFmtId="0" xfId="0" applyAlignment="1" applyBorder="1" applyFont="1">
      <alignment horizontal="left" shrinkToFit="0" vertical="center" wrapText="1"/>
    </xf>
    <xf borderId="4" fillId="0" fontId="39" numFmtId="0" xfId="0" applyAlignment="1" applyBorder="1" applyFont="1">
      <alignment horizontal="center" shrinkToFit="0" vertical="center" wrapText="1"/>
    </xf>
    <xf borderId="4" fillId="0" fontId="35" numFmtId="0" xfId="0" applyAlignment="1" applyBorder="1" applyFont="1">
      <alignment shrinkToFit="0" wrapText="1"/>
    </xf>
    <xf borderId="4" fillId="0" fontId="39" numFmtId="0" xfId="0" applyAlignment="1" applyBorder="1" applyFont="1">
      <alignment horizontal="right" shrinkToFit="0" vertical="center" wrapText="1"/>
    </xf>
    <xf borderId="0" fillId="9" fontId="7" numFmtId="0" xfId="0" applyAlignment="1" applyFont="1">
      <alignment horizontal="center" readingOrder="0" shrinkToFit="0" wrapText="1"/>
    </xf>
    <xf borderId="0" fillId="16" fontId="7" numFmtId="0" xfId="0" applyAlignment="1" applyFill="1" applyFont="1">
      <alignment readingOrder="0" shrinkToFit="0" wrapText="1"/>
    </xf>
    <xf borderId="0" fillId="16" fontId="7" numFmtId="0" xfId="0" applyAlignment="1" applyFont="1">
      <alignment horizontal="center" readingOrder="0" shrinkToFit="0" wrapText="1"/>
    </xf>
    <xf borderId="4" fillId="0" fontId="39" numFmtId="0" xfId="0" applyAlignment="1" applyBorder="1" applyFont="1">
      <alignment horizontal="left" shrinkToFit="0" wrapText="1"/>
    </xf>
    <xf borderId="0" fillId="17" fontId="8" numFmtId="0" xfId="0" applyAlignment="1" applyFill="1" applyFont="1">
      <alignment horizontal="center" readingOrder="0" shrinkToFit="0" wrapText="1"/>
    </xf>
    <xf borderId="4" fillId="0" fontId="39" numFmtId="0" xfId="0" applyAlignment="1" applyBorder="1" applyFont="1">
      <alignment horizontal="center" shrinkToFit="0" wrapText="1"/>
    </xf>
    <xf borderId="0" fillId="0" fontId="8" numFmtId="0" xfId="0" applyAlignment="1" applyFont="1">
      <alignment horizontal="center" readingOrder="0" shrinkToFit="0" wrapText="1"/>
    </xf>
    <xf borderId="4" fillId="0" fontId="37" numFmtId="0" xfId="0" applyAlignment="1" applyBorder="1" applyFont="1">
      <alignment horizontal="center" shrinkToFit="0" wrapText="1"/>
    </xf>
    <xf borderId="0" fillId="0" fontId="8" numFmtId="0" xfId="0" applyAlignment="1" applyFont="1">
      <alignment horizontal="center" shrinkToFit="0" wrapText="1"/>
    </xf>
    <xf borderId="3" fillId="0" fontId="39" numFmtId="0" xfId="0" applyAlignment="1" applyBorder="1" applyFont="1">
      <alignment shrinkToFit="0" wrapText="1"/>
    </xf>
    <xf borderId="4" fillId="0" fontId="33" numFmtId="0" xfId="0" applyAlignment="1" applyBorder="1" applyFont="1">
      <alignment shrinkToFit="0" wrapText="0"/>
    </xf>
    <xf borderId="0" fillId="0" fontId="8" numFmtId="0" xfId="0" applyAlignment="1" applyFont="1">
      <alignment horizontal="left" readingOrder="0" shrinkToFit="0" vertical="top" wrapText="1"/>
    </xf>
    <xf borderId="4" fillId="0" fontId="39" numFmtId="0" xfId="0" applyAlignment="1" applyBorder="1" applyFont="1">
      <alignment shrinkToFit="0" wrapText="1"/>
    </xf>
    <xf borderId="0" fillId="0" fontId="8" numFmtId="0" xfId="0" applyAlignment="1" applyFont="1">
      <alignment horizontal="left" shrinkToFit="0" vertical="top" wrapText="1"/>
    </xf>
    <xf borderId="0" fillId="0" fontId="7" numFmtId="0" xfId="0" applyAlignment="1" applyFont="1">
      <alignment horizontal="center" shrinkToFit="0" wrapText="1"/>
    </xf>
    <xf borderId="4" fillId="0" fontId="39" numFmtId="0" xfId="0" applyAlignment="1" applyBorder="1" applyFont="1">
      <alignment shrinkToFit="0" vertical="center" wrapText="1"/>
    </xf>
    <xf borderId="0" fillId="18" fontId="26" numFmtId="0" xfId="0" applyAlignment="1" applyFill="1" applyFont="1">
      <alignment readingOrder="0" shrinkToFit="0" wrapText="1"/>
    </xf>
    <xf borderId="0" fillId="18" fontId="26" numFmtId="0" xfId="0" applyAlignment="1" applyFont="1">
      <alignment horizontal="center" readingOrder="0" shrinkToFit="0" wrapText="1"/>
    </xf>
    <xf borderId="0" fillId="0" fontId="40" numFmtId="0" xfId="0" applyAlignment="1" applyFont="1">
      <alignment readingOrder="0" shrinkToFit="0" wrapText="1"/>
    </xf>
    <xf borderId="3" fillId="0" fontId="37" numFmtId="0" xfId="0" applyAlignment="1" applyBorder="1" applyFont="1">
      <alignment horizontal="center" shrinkToFit="0" vertical="center" wrapText="1"/>
    </xf>
    <xf borderId="0" fillId="18" fontId="7" numFmtId="0" xfId="0" applyAlignment="1" applyFont="1">
      <alignment readingOrder="0" shrinkToFit="0" vertical="bottom" wrapText="1"/>
    </xf>
    <xf borderId="0" fillId="0" fontId="8" numFmtId="0" xfId="0" applyAlignment="1" applyFont="1">
      <alignment horizontal="left" readingOrder="0" shrinkToFit="0" wrapText="1"/>
    </xf>
    <xf borderId="0" fillId="0" fontId="26" numFmtId="0" xfId="0" applyAlignment="1" applyFont="1">
      <alignment horizontal="left" readingOrder="0" shrinkToFit="0" wrapText="1"/>
    </xf>
    <xf borderId="0" fillId="17" fontId="12" numFmtId="0" xfId="0" applyAlignment="1" applyFont="1">
      <alignment horizontal="center" readingOrder="0" shrinkToFit="0" wrapText="1"/>
    </xf>
    <xf borderId="0" fillId="0" fontId="12" numFmtId="0" xfId="0" applyAlignment="1" applyFont="1">
      <alignment horizontal="center" shrinkToFit="0" wrapText="1"/>
    </xf>
    <xf borderId="0" fillId="0" fontId="41" numFmtId="0" xfId="0" applyAlignment="1" applyFont="1">
      <alignment horizontal="center" shrinkToFit="0" wrapText="1"/>
    </xf>
    <xf borderId="0" fillId="0" fontId="12" numFmtId="0" xfId="0" applyAlignment="1" applyFont="1">
      <alignment horizontal="center" readingOrder="0" shrinkToFit="0" wrapText="1"/>
    </xf>
    <xf borderId="0" fillId="0" fontId="12" numFmtId="0" xfId="0" applyAlignment="1" applyFont="1">
      <alignment readingOrder="0" shrinkToFit="0" vertical="top" wrapText="1"/>
    </xf>
    <xf borderId="0" fillId="0" fontId="12" numFmtId="0" xfId="0" applyAlignment="1" applyFont="1">
      <alignment horizontal="left" readingOrder="0" shrinkToFit="0" wrapText="1"/>
    </xf>
    <xf borderId="0" fillId="0" fontId="42" numFmtId="0" xfId="0" applyAlignment="1" applyFont="1">
      <alignment readingOrder="0" shrinkToFit="0" vertical="bottom" wrapText="1"/>
    </xf>
    <xf borderId="0" fillId="0" fontId="8" numFmtId="0" xfId="0" applyAlignment="1" applyFont="1">
      <alignment shrinkToFit="0" vertical="bottom" wrapText="1"/>
    </xf>
    <xf borderId="0" fillId="0" fontId="12" numFmtId="0" xfId="0" applyAlignment="1" applyFont="1">
      <alignment readingOrder="0" shrinkToFit="0" wrapText="1"/>
    </xf>
    <xf borderId="0" fillId="0" fontId="26" numFmtId="0" xfId="0" applyAlignment="1" applyFont="1">
      <alignment shrinkToFit="0" wrapText="1"/>
    </xf>
    <xf borderId="0" fillId="0" fontId="7" numFmtId="0" xfId="0" applyAlignment="1" applyFont="1">
      <alignment shrinkToFit="0" wrapText="1"/>
    </xf>
    <xf borderId="0" fillId="0" fontId="12" numFmtId="0" xfId="0" applyAlignment="1" applyFont="1">
      <alignment horizontal="center" shrinkToFit="0" wrapText="1"/>
    </xf>
    <xf borderId="0" fillId="0" fontId="26" numFmtId="0" xfId="0" applyAlignment="1" applyFont="1">
      <alignment shrinkToFit="0" wrapText="1"/>
    </xf>
    <xf borderId="0" fillId="0" fontId="26" numFmtId="0" xfId="0" applyAlignment="1" applyFont="1">
      <alignment horizontal="center" shrinkToFit="0" wrapText="1"/>
    </xf>
    <xf borderId="8" fillId="15" fontId="37" numFmtId="0" xfId="0" applyAlignment="1" applyBorder="1" applyFont="1">
      <alignment horizontal="center" shrinkToFit="0" vertical="center" wrapText="1"/>
    </xf>
    <xf borderId="0" fillId="0" fontId="8" numFmtId="0" xfId="0" applyAlignment="1" applyFont="1">
      <alignment readingOrder="0" shrinkToFit="0" vertical="top" wrapText="1"/>
    </xf>
    <xf borderId="0" fillId="0" fontId="12" numFmtId="0" xfId="0" applyAlignment="1" applyFont="1">
      <alignment horizontal="left" readingOrder="0" shrinkToFit="0" vertical="top" wrapText="1"/>
    </xf>
    <xf borderId="0" fillId="0" fontId="43" numFmtId="0" xfId="0" applyAlignment="1" applyFont="1">
      <alignment readingOrder="0" shrinkToFit="0" wrapText="1"/>
    </xf>
    <xf borderId="0" fillId="0" fontId="8" numFmtId="0" xfId="0" applyAlignment="1" applyFont="1">
      <alignment shrinkToFit="0" vertical="top" wrapText="1"/>
    </xf>
    <xf borderId="0" fillId="0" fontId="44" numFmtId="0" xfId="0" applyAlignment="1" applyFont="1">
      <alignment readingOrder="0" shrinkToFit="0" wrapText="1"/>
    </xf>
    <xf borderId="0" fillId="0" fontId="12" numFmtId="0" xfId="0" applyAlignment="1" applyFont="1">
      <alignment shrinkToFit="0" wrapText="1"/>
    </xf>
    <xf borderId="0" fillId="0" fontId="8" numFmtId="0" xfId="0" applyAlignment="1" applyFont="1">
      <alignment readingOrder="0" shrinkToFit="0" vertical="bottom" wrapText="1"/>
    </xf>
    <xf borderId="0" fillId="0" fontId="45" numFmtId="0" xfId="0" applyAlignment="1" applyFont="1">
      <alignment horizontal="left" readingOrder="0" shrinkToFit="0" vertical="top" wrapText="1"/>
    </xf>
    <xf borderId="0" fillId="0" fontId="46" numFmtId="0" xfId="0" applyAlignment="1" applyFont="1">
      <alignment readingOrder="0" shrinkToFit="0" vertical="bottom" wrapText="1"/>
    </xf>
    <xf borderId="0" fillId="0" fontId="26" numFmtId="0" xfId="0" applyAlignment="1" applyFont="1">
      <alignment readingOrder="0" shrinkToFit="0" wrapText="1"/>
    </xf>
    <xf borderId="0" fillId="17" fontId="8" numFmtId="0" xfId="0" applyAlignment="1" applyFont="1">
      <alignment readingOrder="0"/>
    </xf>
    <xf borderId="0" fillId="17" fontId="8" numFmtId="0" xfId="0" applyAlignment="1" applyFont="1">
      <alignment readingOrder="0" vertical="bottom"/>
    </xf>
    <xf borderId="0" fillId="0" fontId="47" numFmtId="0" xfId="0" applyAlignment="1" applyFont="1">
      <alignment readingOrder="0" shrinkToFit="0" wrapText="1"/>
    </xf>
    <xf borderId="4" fillId="0" fontId="37" numFmtId="0" xfId="0" applyAlignment="1" applyBorder="1" applyFont="1">
      <alignment horizontal="left" shrinkToFit="0" vertical="center" wrapText="1"/>
    </xf>
    <xf borderId="3" fillId="0" fontId="37" numFmtId="0" xfId="0" applyAlignment="1" applyBorder="1" applyFont="1">
      <alignment horizontal="left" shrinkToFit="0" vertical="center" wrapText="1"/>
    </xf>
    <xf borderId="4" fillId="0" fontId="35" numFmtId="0" xfId="0" applyAlignment="1" applyBorder="1" applyFont="1">
      <alignment horizontal="left" shrinkToFit="0" wrapText="1"/>
    </xf>
    <xf borderId="0" fillId="0" fontId="35" numFmtId="0" xfId="0" applyAlignment="1" applyFont="1">
      <alignment horizontal="left" shrinkToFit="0" wrapText="1"/>
    </xf>
    <xf borderId="4" fillId="0" fontId="48" numFmtId="0" xfId="0" applyAlignment="1" applyBorder="1" applyFont="1">
      <alignment horizontal="left" shrinkToFit="0" vertical="center" wrapText="1"/>
    </xf>
    <xf borderId="0" fillId="19" fontId="7" numFmtId="0" xfId="0" applyAlignment="1" applyFill="1" applyFont="1">
      <alignment readingOrder="0"/>
    </xf>
    <xf borderId="0" fillId="5" fontId="7" numFmtId="0" xfId="0" applyAlignment="1" applyFont="1">
      <alignment readingOrder="0"/>
    </xf>
    <xf borderId="4" fillId="15" fontId="39" numFmtId="0" xfId="0" applyAlignment="1" applyBorder="1" applyFont="1">
      <alignment horizontal="left" shrinkToFit="0" wrapText="1"/>
    </xf>
    <xf borderId="4" fillId="15" fontId="39" numFmtId="0" xfId="0" applyAlignment="1" applyBorder="1" applyFont="1">
      <alignment horizontal="center" shrinkToFit="0" wrapText="1"/>
    </xf>
    <xf borderId="4" fillId="15" fontId="37" numFmtId="0" xfId="0" applyAlignment="1" applyBorder="1" applyFont="1">
      <alignment horizontal="center" shrinkToFit="0" wrapText="1"/>
    </xf>
    <xf borderId="4" fillId="15" fontId="39" numFmtId="0" xfId="0" applyAlignment="1" applyBorder="1" applyFont="1">
      <alignment shrinkToFit="0" wrapText="1"/>
    </xf>
    <xf borderId="0" fillId="20" fontId="36" numFmtId="0" xfId="0" applyAlignment="1" applyFill="1" applyFont="1">
      <alignment shrinkToFit="0" wrapText="0"/>
    </xf>
    <xf borderId="0" fillId="21" fontId="33" numFmtId="0" xfId="0" applyAlignment="1" applyFill="1" applyFont="1">
      <alignment shrinkToFit="0" wrapText="0"/>
    </xf>
    <xf borderId="0" fillId="3" fontId="33" numFmtId="0" xfId="0" applyAlignment="1" applyFont="1">
      <alignment shrinkToFit="0" wrapText="0"/>
    </xf>
    <xf borderId="9" fillId="3" fontId="33" numFmtId="0" xfId="0" applyAlignment="1" applyBorder="1" applyFont="1">
      <alignment shrinkToFit="0" wrapText="0"/>
    </xf>
    <xf borderId="0" fillId="0" fontId="49" numFmtId="0" xfId="0" applyFont="1"/>
    <xf borderId="0" fillId="21" fontId="50" numFmtId="0" xfId="0" applyAlignment="1" applyFont="1">
      <alignment shrinkToFit="0" wrapText="0"/>
    </xf>
    <xf borderId="0" fillId="3" fontId="33" numFmtId="16" xfId="0" applyAlignment="1" applyFont="1" applyNumberFormat="1">
      <alignment shrinkToFit="0" wrapText="0"/>
    </xf>
    <xf borderId="0" fillId="0" fontId="49" numFmtId="14" xfId="0" applyAlignment="1" applyFont="1" applyNumberFormat="1">
      <alignment readingOrder="0"/>
    </xf>
    <xf borderId="0" fillId="3" fontId="49" numFmtId="0" xfId="0" applyAlignment="1" applyFont="1">
      <alignment horizontal="left" readingOrder="0"/>
    </xf>
    <xf borderId="0" fillId="21" fontId="33" numFmtId="17" xfId="0" applyAlignment="1" applyFont="1" applyNumberFormat="1">
      <alignment shrinkToFit="0" wrapText="0"/>
    </xf>
    <xf borderId="0" fillId="0" fontId="49" numFmtId="0" xfId="0" applyAlignment="1" applyFont="1">
      <alignment readingOrder="0"/>
    </xf>
    <xf borderId="0" fillId="3" fontId="33" numFmtId="15" xfId="0" applyAlignment="1" applyFont="1" applyNumberFormat="1">
      <alignment shrinkToFit="0" wrapText="0"/>
    </xf>
    <xf borderId="0" fillId="0" fontId="51" numFmtId="0" xfId="0" applyAlignment="1" applyFont="1">
      <alignment readingOrder="0"/>
    </xf>
    <xf borderId="0" fillId="3" fontId="52" numFmtId="0" xfId="0" applyAlignment="1" applyFont="1">
      <alignment shrinkToFit="0" wrapText="0"/>
    </xf>
    <xf borderId="0" fillId="0" fontId="53" numFmtId="0" xfId="0" applyAlignment="1" applyFont="1">
      <alignment readingOrder="0"/>
    </xf>
    <xf borderId="0" fillId="3" fontId="33" numFmtId="14" xfId="0" applyAlignment="1" applyFont="1" applyNumberFormat="1">
      <alignment shrinkToFit="0" wrapText="0"/>
    </xf>
    <xf borderId="0" fillId="0" fontId="49" numFmtId="0" xfId="0" applyAlignment="1" applyFont="1">
      <alignment horizontal="left" readingOrder="0"/>
    </xf>
    <xf borderId="0" fillId="21" fontId="33" numFmtId="16" xfId="0" applyAlignment="1" applyFont="1" applyNumberFormat="1">
      <alignment shrinkToFit="0" wrapText="0"/>
    </xf>
    <xf borderId="0" fillId="0" fontId="10" numFmtId="0" xfId="0" applyAlignment="1" applyFont="1">
      <alignment horizontal="left" readingOrder="0"/>
    </xf>
    <xf borderId="0" fillId="3" fontId="26" numFmtId="0" xfId="0" applyAlignment="1" applyFont="1">
      <alignment readingOrder="0"/>
    </xf>
    <xf borderId="0" fillId="21" fontId="33" numFmtId="14" xfId="0" applyAlignment="1" applyFont="1" applyNumberFormat="1">
      <alignment shrinkToFit="0" wrapText="0"/>
    </xf>
    <xf borderId="0" fillId="3" fontId="54" numFmtId="0" xfId="0" applyAlignment="1" applyFont="1">
      <alignment readingOrder="0"/>
    </xf>
    <xf borderId="4" fillId="15" fontId="39" numFmtId="0" xfId="0" applyAlignment="1" applyBorder="1" applyFont="1">
      <alignment horizontal="left" shrinkToFit="0" vertical="center" wrapText="1"/>
    </xf>
    <xf borderId="8" fillId="15" fontId="39" numFmtId="0" xfId="0" applyAlignment="1" applyBorder="1" applyFont="1">
      <alignment shrinkToFit="0" vertical="center" wrapText="1"/>
    </xf>
    <xf borderId="4" fillId="15" fontId="35" numFmtId="0" xfId="0" applyAlignment="1" applyBorder="1" applyFont="1">
      <alignment shrinkToFit="0" vertical="center" wrapText="1"/>
    </xf>
    <xf borderId="6" fillId="15" fontId="35" numFmtId="0" xfId="0" applyAlignment="1" applyBorder="1" applyFont="1">
      <alignment shrinkToFit="0" vertical="center" wrapText="1"/>
    </xf>
    <xf borderId="7" fillId="15" fontId="35" numFmtId="0" xfId="0" applyAlignment="1" applyBorder="1" applyFont="1">
      <alignment shrinkToFit="0" vertical="center" wrapText="1"/>
    </xf>
    <xf borderId="4" fillId="0" fontId="33" numFmtId="0" xfId="0" applyAlignment="1" applyBorder="1" applyFont="1">
      <alignment horizontal="center" shrinkToFit="0" vertical="center" wrapText="0"/>
    </xf>
    <xf borderId="4" fillId="8" fontId="39" numFmtId="0" xfId="0" applyAlignment="1" applyBorder="1" applyFont="1">
      <alignment shrinkToFit="0" vertical="center" wrapText="1"/>
    </xf>
    <xf borderId="4" fillId="8" fontId="33" numFmtId="0" xfId="0" applyAlignment="1" applyBorder="1" applyFont="1">
      <alignment horizontal="center" shrinkToFit="0" vertical="center" wrapText="0"/>
    </xf>
    <xf borderId="4" fillId="8" fontId="36" numFmtId="0" xfId="0" applyAlignment="1" applyBorder="1" applyFont="1">
      <alignment horizontal="center" shrinkToFit="0" wrapText="1"/>
    </xf>
    <xf borderId="4" fillId="8" fontId="39" numFmtId="0" xfId="0" applyAlignment="1" applyBorder="1" applyFont="1">
      <alignment horizontal="center" shrinkToFit="0" wrapText="1"/>
    </xf>
    <xf borderId="0" fillId="21" fontId="33" numFmtId="15" xfId="0" applyAlignment="1" applyFont="1" applyNumberFormat="1">
      <alignment shrinkToFit="0" wrapText="0"/>
    </xf>
    <xf borderId="4" fillId="8" fontId="37" numFmtId="0" xfId="0" applyAlignment="1" applyBorder="1" applyFont="1">
      <alignment horizontal="center" shrinkToFit="0" wrapText="1"/>
    </xf>
    <xf borderId="4" fillId="8" fontId="39" numFmtId="0" xfId="0" applyAlignment="1" applyBorder="1" applyFont="1">
      <alignment shrinkToFit="0" wrapText="1"/>
    </xf>
    <xf borderId="0" fillId="3" fontId="55" numFmtId="0" xfId="0" applyAlignment="1" applyFont="1">
      <alignment readingOrder="0"/>
    </xf>
    <xf borderId="10" fillId="22" fontId="50" numFmtId="0" xfId="0" applyAlignment="1" applyBorder="1" applyFill="1" applyFont="1">
      <alignment horizontal="center" shrinkToFit="0" wrapText="0"/>
    </xf>
    <xf borderId="11" fillId="0" fontId="8" numFmtId="0" xfId="0" applyBorder="1" applyFont="1"/>
    <xf borderId="6" fillId="0" fontId="8" numFmtId="0" xfId="0" applyBorder="1" applyFont="1"/>
    <xf borderId="0" fillId="21" fontId="33" numFmtId="0" xfId="0" applyAlignment="1" applyFont="1">
      <alignment shrinkToFit="0" wrapText="0"/>
    </xf>
    <xf borderId="0" fillId="3" fontId="33" numFmtId="0" xfId="0" applyAlignment="1" applyFont="1">
      <alignment shrinkToFit="0" wrapText="0"/>
    </xf>
    <xf borderId="0" fillId="23" fontId="56" numFmtId="0" xfId="0" applyAlignment="1" applyFill="1" applyFont="1">
      <alignment readingOrder="0"/>
    </xf>
    <xf borderId="0" fillId="3" fontId="57" numFmtId="0" xfId="0" applyAlignment="1" applyFont="1">
      <alignment readingOrder="0"/>
    </xf>
    <xf borderId="0" fillId="3" fontId="58" numFmtId="0" xfId="0" applyAlignment="1" applyFont="1">
      <alignment readingOrder="0"/>
    </xf>
    <xf borderId="0" fillId="2" fontId="7" numFmtId="0" xfId="0" applyAlignment="1" applyFont="1">
      <alignment readingOrder="0"/>
    </xf>
    <xf borderId="0" fillId="2" fontId="7" numFmtId="0" xfId="0" applyFont="1"/>
    <xf borderId="0" fillId="3" fontId="10" numFmtId="0" xfId="0" applyAlignment="1" applyFont="1">
      <alignment readingOrder="0"/>
    </xf>
    <xf borderId="0" fillId="2" fontId="59" numFmtId="0" xfId="0" applyAlignment="1" applyFont="1">
      <alignment readingOrder="0"/>
    </xf>
    <xf borderId="0" fillId="19" fontId="7" numFmtId="0" xfId="0" applyFont="1"/>
    <xf borderId="0" fillId="24" fontId="8" numFmtId="0" xfId="0" applyAlignment="1" applyFill="1" applyFont="1">
      <alignment readingOrder="0" shrinkToFit="0" vertical="top" wrapText="1"/>
    </xf>
    <xf borderId="0" fillId="24" fontId="8" numFmtId="0" xfId="0" applyAlignment="1" applyFont="1">
      <alignment shrinkToFit="0" vertical="top" wrapText="1"/>
    </xf>
    <xf borderId="0" fillId="0" fontId="60" numFmtId="0" xfId="0" applyAlignment="1" applyFont="1">
      <alignment readingOrder="0" shrinkToFit="0" vertical="top" wrapText="1"/>
    </xf>
    <xf borderId="0" fillId="0" fontId="33" numFmtId="0" xfId="0" applyAlignment="1" applyFont="1">
      <alignment shrinkToFit="0" wrapText="0"/>
    </xf>
    <xf borderId="0" fillId="0" fontId="33" numFmtId="15" xfId="0" applyAlignment="1" applyFont="1" applyNumberFormat="1">
      <alignmen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8" Type="http://schemas.openxmlformats.org/officeDocument/2006/relationships/worksheet" Target="worksheets/sheet16.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mapaction.org" TargetMode="External"/><Relationship Id="rId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ebolainliberia.ilabliberia.net" TargetMode="External"/><Relationship Id="rId2" Type="http://schemas.openxmlformats.org/officeDocument/2006/relationships/hyperlink" Target="http://disasterresponse.maps.arcgis.com/home/group.html?id=5364ffdec63645c392e8b55cfc728bf1" TargetMode="External"/><Relationship Id="rId3" Type="http://schemas.openxmlformats.org/officeDocument/2006/relationships/hyperlink" Target="http://openstreetmap.org" TargetMode="External"/><Relationship Id="rId4" Type="http://schemas.openxmlformats.org/officeDocument/2006/relationships/hyperlink" Target="http://www.gvsig.org/plone/projects/gvsig-desktop/tour/image-gallery-1/" TargetMode="External"/><Relationship Id="rId5" Type="http://schemas.openxmlformats.org/officeDocument/2006/relationships/hyperlink" Target="http://txlink.net/ebola" TargetMode="External"/><Relationship Id="rId6"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40" Type="http://schemas.openxmlformats.org/officeDocument/2006/relationships/hyperlink" Target="http://www.npr.org/blogs/thetwo-way/2014/10/06/354083214/why-ebola-patients-are-getting-treatment-in-nebraska" TargetMode="External"/><Relationship Id="rId42" Type="http://schemas.openxmlformats.org/officeDocument/2006/relationships/hyperlink" Target="http://www.chicagotribune.com/news/nationworld/chi-ebola-spain-nurse-20141006-story.html" TargetMode="External"/><Relationship Id="rId41" Type="http://schemas.openxmlformats.org/officeDocument/2006/relationships/hyperlink" Target="http://www.bostonglobe.com/lifestyle/health-wellness/2014/10/05/ebola-shows-how-global-public-health-has-become-everyone-concern/vc8R92VHmtpd4vZVbqzYEP/story.html" TargetMode="External"/><Relationship Id="rId44" Type="http://schemas.openxmlformats.org/officeDocument/2006/relationships/hyperlink" Target="http://www.dw.de/is-europe-taking-the-ebola-threat-seriously/a-17980662?maca=en-rss-en-all-1573-rdf" TargetMode="External"/><Relationship Id="rId43" Type="http://schemas.openxmlformats.org/officeDocument/2006/relationships/hyperlink" Target="http://www.pressdisplay.com/pressdisplay/viewer.aspx?issue=66882014100400000000001001&amp;page=5&amp;article=63697971-fb87-4f8e-8dcb-c399ac3306f7&amp;key=eUTCPyiM0ohrBt5R8f6JqQ==&amp;feed=rss" TargetMode="External"/><Relationship Id="rId46" Type="http://schemas.openxmlformats.org/officeDocument/2006/relationships/hyperlink" Target="http://infectiousdiseases.about.com/?nl=1" TargetMode="External"/><Relationship Id="rId45" Type="http://schemas.openxmlformats.org/officeDocument/2006/relationships/hyperlink" Target="http://about.com" TargetMode="External"/><Relationship Id="rId48" Type="http://schemas.openxmlformats.org/officeDocument/2006/relationships/hyperlink" Target="http://www.cdc.gov/mmwr/preview/mmwrhtml/mm63e1007a2.htm?s_cid=mm63e1007a2_e" TargetMode="External"/><Relationship Id="rId47" Type="http://schemas.openxmlformats.org/officeDocument/2006/relationships/hyperlink" Target="http://www.bbc.com/news/world-africa-29519704" TargetMode="External"/><Relationship Id="rId49" Type="http://schemas.openxmlformats.org/officeDocument/2006/relationships/hyperlink" Target="http://newsinhealth.nih.gov/issue/Oct2014/Capsule1" TargetMode="External"/><Relationship Id="rId102" Type="http://schemas.openxmlformats.org/officeDocument/2006/relationships/drawing" Target="../drawings/drawing15.xml"/><Relationship Id="rId101" Type="http://schemas.openxmlformats.org/officeDocument/2006/relationships/hyperlink" Target="http://www.bbc.co.uk/news/business-29617831" TargetMode="External"/><Relationship Id="rId100" Type="http://schemas.openxmlformats.org/officeDocument/2006/relationships/hyperlink" Target="http://awoko.org/2014/10/10/sierra-leone-news-rslaf-to-be-trained-on-ebola-prevention/" TargetMode="External"/><Relationship Id="rId31" Type="http://schemas.openxmlformats.org/officeDocument/2006/relationships/hyperlink" Target="http://www.forbes.com/fdc/welcome_mjx.shtml" TargetMode="External"/><Relationship Id="rId30" Type="http://schemas.openxmlformats.org/officeDocument/2006/relationships/hyperlink" Target="http://www.nytimes.com/2014/10/06/us/ebola-victim-went-from-liberian-war-to-a-fight-for-life.html?hp&amp;action=click&amp;pgtype=Homepage&amp;version=HpSum&amp;module=first-column-region&amp;region=top-news&amp;WT.nav=top-news" TargetMode="External"/><Relationship Id="rId33" Type="http://schemas.openxmlformats.org/officeDocument/2006/relationships/hyperlink" Target="http://www.foxnews.com/politics/2014/10/06/obama-advisers-weigh-extra-ebola-screening-for-travelers-at-us-airports/" TargetMode="External"/><Relationship Id="rId32" Type="http://schemas.openxmlformats.org/officeDocument/2006/relationships/hyperlink" Target="http://www.cnn.com/2014/10/06/health/ebola-us/" TargetMode="External"/><Relationship Id="rId35" Type="http://schemas.openxmlformats.org/officeDocument/2006/relationships/hyperlink" Target="http://www.nytimes.com/2014/10/06/world/africa/sierra-leone-ebola-medical-supplies-delayed-docks.html?_r=0" TargetMode="External"/><Relationship Id="rId34" Type="http://schemas.openxmlformats.org/officeDocument/2006/relationships/hyperlink" Target="http://www.amny.com/news/schumer-feds-must-screen-more-intensively-for-ebola-in-travelers-1.9469986?cmpid=amNewYork" TargetMode="External"/><Relationship Id="rId37" Type="http://schemas.openxmlformats.org/officeDocument/2006/relationships/hyperlink" Target="http://www.dallasnews.com/news/columnists/jacquielynn-floyd/20141005-fighting-ebola-in-sierra-leone-with-determination-and-prayer.ece" TargetMode="External"/><Relationship Id="rId36" Type="http://schemas.openxmlformats.org/officeDocument/2006/relationships/hyperlink" Target="http://www.cbc.ca/news/world/ebola-outbreak-the-limitation-of-airport-screenings-1.2786755" TargetMode="External"/><Relationship Id="rId39" Type="http://schemas.openxmlformats.org/officeDocument/2006/relationships/hyperlink" Target="http://www.huffingtonpost.com/seema-manohar/providing-humanitarian-ai_b_5939462.html?flv=1" TargetMode="External"/><Relationship Id="rId38" Type="http://schemas.openxmlformats.org/officeDocument/2006/relationships/hyperlink" Target="http://www.nytimes.com/2014/10/06/nyregion/offering-help-and-hope-as-ebola-epidemic-unfolds.html?ref=africa" TargetMode="External"/><Relationship Id="rId20" Type="http://schemas.openxmlformats.org/officeDocument/2006/relationships/hyperlink" Target="http://www.latimes.com/world/africa/la-fg-ebola-tic-toc-20141005-story.html" TargetMode="External"/><Relationship Id="rId22" Type="http://schemas.openxmlformats.org/officeDocument/2006/relationships/hyperlink" Target="http://abcnews.go.com/Health/video/what-it-takes-to-enter-an-ebola-ward-25919054" TargetMode="External"/><Relationship Id="rId21" Type="http://schemas.openxmlformats.org/officeDocument/2006/relationships/hyperlink" Target="http://www.thetimes.co.uk/tto/news/world/africa/article4225868.ece" TargetMode="External"/><Relationship Id="rId24" Type="http://schemas.openxmlformats.org/officeDocument/2006/relationships/hyperlink" Target="http://www.nbcnews.com/storyline/ebola-virus-outbreak/counting-minutes-nbc-news-freelancer-ebola-headed-u-s-n218746" TargetMode="External"/><Relationship Id="rId23" Type="http://schemas.openxmlformats.org/officeDocument/2006/relationships/hyperlink" Target="http://www.afp.com/en/news/training-ebola-disease-doesnt-forgive" TargetMode="External"/><Relationship Id="rId26" Type="http://schemas.openxmlformats.org/officeDocument/2006/relationships/hyperlink" Target="http://www.reuters.com/article/2014/10/05/us-health-ebola-leone-idUSKCN0HU0ZT20141005" TargetMode="External"/><Relationship Id="rId25" Type="http://schemas.openxmlformats.org/officeDocument/2006/relationships/hyperlink" Target="http://time.com/3468861/ebola-liberia-dallas/" TargetMode="External"/><Relationship Id="rId28" Type="http://schemas.openxmlformats.org/officeDocument/2006/relationships/hyperlink" Target="http://rt.com/usa/193556-ebola-dallas-drug-blame/" TargetMode="External"/><Relationship Id="rId27" Type="http://schemas.openxmlformats.org/officeDocument/2006/relationships/hyperlink" Target="http://www.bbc.com/news/health-29507673" TargetMode="External"/><Relationship Id="rId29" Type="http://schemas.openxmlformats.org/officeDocument/2006/relationships/hyperlink" Target="http://www.itv.com/news/update/2014-10-06/british-aid-arrives-in-sierra-leone-to-help-tackle-ebola-outbreak/" TargetMode="External"/><Relationship Id="rId95" Type="http://schemas.openxmlformats.org/officeDocument/2006/relationships/hyperlink" Target="http://www.foxnews.com/health/2014/10/11/texas-hospital-could-face-probe-over-handling-ebola-patient-as-records-released/?intcmp=trending" TargetMode="External"/><Relationship Id="rId94" Type="http://schemas.openxmlformats.org/officeDocument/2006/relationships/hyperlink" Target="http://nymag.com/daily/intelligencer/2014/09/ebola-stories-west-african-newspapers.html" TargetMode="External"/><Relationship Id="rId97" Type="http://schemas.openxmlformats.org/officeDocument/2006/relationships/hyperlink" Target="http://www.nytimes.com/2014/10/12/opinion/sunday/peace-prize-awards-eclipse-grim-fears-of-ebola.html?hp&amp;action=click&amp;pgtype=Homepage&amp;module=c-column-top-span-region&amp;region=c-column-top-span-region&amp;WT.nav=c-column-top-span-region&amp;_r=0" TargetMode="External"/><Relationship Id="rId96" Type="http://schemas.openxmlformats.org/officeDocument/2006/relationships/hyperlink" Target="http://www.theguardian.com/world/2014/oct/11/australia-says-too-risky-to-send-health-workers-ebola" TargetMode="External"/><Relationship Id="rId11" Type="http://schemas.openxmlformats.org/officeDocument/2006/relationships/hyperlink" Target="http://www.theguardian.com/world/2014/oct/04/ebola-zaire-peter-piot-outbreak" TargetMode="External"/><Relationship Id="rId99" Type="http://schemas.openxmlformats.org/officeDocument/2006/relationships/hyperlink" Target="http://en.starafrica.com/news/israelis-join-in-fight-against-ebola-in-sierra-leone.html" TargetMode="External"/><Relationship Id="rId10" Type="http://schemas.openxmlformats.org/officeDocument/2006/relationships/hyperlink" Target="http://www.foreignpolicy.com/articles/2014/10/06/the_toxic_politics_of_ebola_guinea?utm_source=Sailthru&amp;utm_medium=email&amp;utm_term=%2AEditors%20Picks&amp;utm_campaign=2014_EditorsPicks10%2F06RS" TargetMode="External"/><Relationship Id="rId98" Type="http://schemas.openxmlformats.org/officeDocument/2006/relationships/hyperlink" Target="http://www.marketwatch.com/story/ebola-outbreak-third-spanish-health-worker-put-in-hospital-2014-10-08" TargetMode="External"/><Relationship Id="rId13" Type="http://schemas.openxmlformats.org/officeDocument/2006/relationships/hyperlink" Target="http://www.npr.org/blogs/thetwo-way/2014/10/05/353889266/authorities-in-dallas-looking-for-man-who-had-contact-with-ebola-patient" TargetMode="External"/><Relationship Id="rId12" Type="http://schemas.openxmlformats.org/officeDocument/2006/relationships/hyperlink" Target="http://mobile.reuters.com/article/idUSL2N0S00CR20141005?irpc=932" TargetMode="External"/><Relationship Id="rId91" Type="http://schemas.openxmlformats.org/officeDocument/2006/relationships/hyperlink" Target="http://www.globalresearch.ca/the-west-is-partly-responsible-for-the-ebola-crisis-in-africa/5406994" TargetMode="External"/><Relationship Id="rId90" Type="http://schemas.openxmlformats.org/officeDocument/2006/relationships/hyperlink" Target="http://www.nytimes.com/2014/09/27/health/Ebola-Doctor-Shortage-Eases-as-Volunteers-Begin-to-Step-Forward.html?action=click&amp;contentCollection=US%20Open&amp;region=Article&amp;module=Promotron" TargetMode="External"/><Relationship Id="rId93" Type="http://schemas.openxmlformats.org/officeDocument/2006/relationships/hyperlink" Target="http://leadership.ng/news/386602/ebola-scare-1332-nigerian-soldiers-quarantined-liberia" TargetMode="External"/><Relationship Id="rId92" Type="http://schemas.openxmlformats.org/officeDocument/2006/relationships/hyperlink" Target="http://www.washingtonpost.com/news/storyline/wp/2014/10/10/the-fight-to-save-the-last-ebola-free-district-in-sierra-leone/" TargetMode="External"/><Relationship Id="rId15" Type="http://schemas.openxmlformats.org/officeDocument/2006/relationships/hyperlink" Target="http://www.foxnews.com/politics/2014/10/05/cdc-says-no-ebola-for-district-patient-still-not-inclined-to-close-us-points/" TargetMode="External"/><Relationship Id="rId14" Type="http://schemas.openxmlformats.org/officeDocument/2006/relationships/hyperlink" Target="http://www.chicagotribune.com/news/nationworld/chi-ebola-nebraska-hospital-20141005-story.html" TargetMode="External"/><Relationship Id="rId17" Type="http://schemas.openxmlformats.org/officeDocument/2006/relationships/hyperlink" Target="http://awoko.org/2014/10/02/sierra-leone-news-bo-quarantines-395-people/" TargetMode="External"/><Relationship Id="rId16" Type="http://schemas.openxmlformats.org/officeDocument/2006/relationships/hyperlink" Target="http://www.aol.com/article/2014/10/05/u-s-nurses-say-they-are-unprepared-to-handle-ebola-patients/20972741/?icid=maing-grid7%7Chtmlws-main-bb%7Cdl7%7Csec3_lnk4%26pLid%3D540624" TargetMode="External"/><Relationship Id="rId19" Type="http://schemas.openxmlformats.org/officeDocument/2006/relationships/hyperlink" Target="http://www.nytimes.com/slideshow/2014/10/01/world/africa/20141002-SIERRA-nytnow.html?ref=africa" TargetMode="External"/><Relationship Id="rId18" Type="http://schemas.openxmlformats.org/officeDocument/2006/relationships/hyperlink" Target="http://online.wsj.com/articles/scott-gottlieb-and-tevi-troy-stopping-ebola-before-it-turns-into-a-pandemic-1412376544" TargetMode="External"/><Relationship Id="rId84" Type="http://schemas.openxmlformats.org/officeDocument/2006/relationships/hyperlink" Target="http://www.nytimes.com/2014/10/11/world/africa/officials-admit-a-defeat-by-ebola-in-sierra-leone.html?ribbon-ad-idx=4&amp;rref=world/africa&amp;module=Ribbon&amp;version=origin&amp;region=Header&amp;action=click&amp;contentCollection=Africa&amp;pgtype=article" TargetMode="External"/><Relationship Id="rId83" Type="http://schemas.openxmlformats.org/officeDocument/2006/relationships/hyperlink" Target="http://www.tagesschau.de/ausland/ebola-tote-103.html?r=&amp;lid=364859&amp;pm_ln=13" TargetMode="External"/><Relationship Id="rId86" Type="http://schemas.openxmlformats.org/officeDocument/2006/relationships/hyperlink" Target="http://webtv.un.org/watch/abu-bakar-fofana-sierra-leone-ebola-virus-outbreak-general-assembly-informal-meeting-69th-session-10-October-2014/3832613831001" TargetMode="External"/><Relationship Id="rId85" Type="http://schemas.openxmlformats.org/officeDocument/2006/relationships/hyperlink" Target="http://nymag.com/daily/intelligencer/2014/09/ebola-stories-west-african-newspapers.html" TargetMode="External"/><Relationship Id="rId88" Type="http://schemas.openxmlformats.org/officeDocument/2006/relationships/hyperlink" Target="http://cocorioko.info/?p=12286" TargetMode="External"/><Relationship Id="rId87" Type="http://schemas.openxmlformats.org/officeDocument/2006/relationships/hyperlink" Target="http://webtv.un.org/watch/david-nabarro-on-ebola-virus-outbreak-general-assembly-media-stakeout-10-October-2014/3832857072001" TargetMode="External"/><Relationship Id="rId89" Type="http://schemas.openxmlformats.org/officeDocument/2006/relationships/hyperlink" Target="http://www.nytimes.com/2014/10/11/world/africa/doctors-without-borders-evolves-as-it-forms-the-vanguard-in-ebola-fight-.html?ref=africa" TargetMode="External"/><Relationship Id="rId80" Type="http://schemas.openxmlformats.org/officeDocument/2006/relationships/hyperlink" Target="http://www.terradaily.com/reports/The_mathematics_behind_the_Ebola_epidemic_999.html" TargetMode="External"/><Relationship Id="rId82" Type="http://schemas.openxmlformats.org/officeDocument/2006/relationships/hyperlink" Target="http://tagesschau.de" TargetMode="External"/><Relationship Id="rId81" Type="http://schemas.openxmlformats.org/officeDocument/2006/relationships/hyperlink" Target="http://nr.news-republic.com/Web/ArticleWeb.aspx?regionid=1&amp;articleid=30199376&amp;m=d" TargetMode="External"/><Relationship Id="rId1" Type="http://schemas.openxmlformats.org/officeDocument/2006/relationships/hyperlink" Target="http://www.nejm.org/doi/full/10.1056/NEJMe1411471" TargetMode="External"/><Relationship Id="rId2" Type="http://schemas.openxmlformats.org/officeDocument/2006/relationships/hyperlink" Target="http://www.cdc.gov/mmwr/preview/mmwrhtml/su63e0923a1.htm" TargetMode="External"/><Relationship Id="rId3" Type="http://schemas.openxmlformats.org/officeDocument/2006/relationships/hyperlink" Target="http://news.sciencemag.org/africa/2014/09/who-cdc-publish-grim-new-ebola-projections" TargetMode="External"/><Relationship Id="rId4" Type="http://schemas.openxmlformats.org/officeDocument/2006/relationships/hyperlink" Target="http://www.washingtonpost.com/blogs/monkey-cage/wp/2014/09/25/africoms-ebola-response-and-the-militarization-of-humanitarian-aid/" TargetMode="External"/><Relationship Id="rId9" Type="http://schemas.openxmlformats.org/officeDocument/2006/relationships/hyperlink" Target="http://www.savesierraleonefoundation.org/SiteAssets/ebola-news/EVD%20infection%20control%20Booklet.pdf" TargetMode="External"/><Relationship Id="rId5" Type="http://schemas.openxmlformats.org/officeDocument/2006/relationships/hyperlink" Target="http://europepmc.org/abstract/med/25201877" TargetMode="External"/><Relationship Id="rId6" Type="http://schemas.openxmlformats.org/officeDocument/2006/relationships/hyperlink" Target="http://www.huffingtonpost.co.uk/2014/09/26/liberia-ebola-epidemic-economy-jobs-schools_n_5887880.html" TargetMode="External"/><Relationship Id="rId7" Type="http://schemas.openxmlformats.org/officeDocument/2006/relationships/hyperlink" Target="http://www.businessinsider.com/what-went-wrong-with-ebola-2014-9" TargetMode="External"/><Relationship Id="rId8" Type="http://schemas.openxmlformats.org/officeDocument/2006/relationships/hyperlink" Target="http://apps.washingtonpost.com/g/page/national/an-ebola-treatment-center/1333/" TargetMode="External"/><Relationship Id="rId73" Type="http://schemas.openxmlformats.org/officeDocument/2006/relationships/hyperlink" Target="http://www.aljazeera.com/news/asia-pacific/2014/10/who-says-east-asia-at-risk-ebola-" TargetMode="External"/><Relationship Id="rId72" Type="http://schemas.openxmlformats.org/officeDocument/2006/relationships/hyperlink" Target="http://www.motherjones.com/politics/2014/10/nigeria-ebola-cdc" TargetMode="External"/><Relationship Id="rId75" Type="http://schemas.openxmlformats.org/officeDocument/2006/relationships/hyperlink" Target="http://www.washingtonpost.com/world/africa/war-torn-liberia-already-had-too-many-orphans-then-came-ebola/2014/10/07/6ae5f7a0-4a5f-11e4-891d-713f052086a0_story.html" TargetMode="External"/><Relationship Id="rId74" Type="http://schemas.openxmlformats.org/officeDocument/2006/relationships/hyperlink" Target="http://time.com/3486421/america-must-prepare-for-ebola-refugees/" TargetMode="External"/><Relationship Id="rId77" Type="http://schemas.openxmlformats.org/officeDocument/2006/relationships/hyperlink" Target="http://www.chicagotribune.com/news/local/breaking/chi-illinois-attorney-general-warns-of-ebolarelated-scams-20141010-story.html" TargetMode="External"/><Relationship Id="rId76" Type="http://schemas.openxmlformats.org/officeDocument/2006/relationships/hyperlink" Target="http://www.nytimes.com/2014/10/11/us/ebola-dallas-clay-jenkins.html?hp&amp;action=click&amp;pgtype=Homepage&amp;version=HpSumSmallMediaHigh&amp;module=second-column-region&amp;region=top-news&amp;WT.nav=top-news&amp;_r=0" TargetMode="External"/><Relationship Id="rId79" Type="http://schemas.openxmlformats.org/officeDocument/2006/relationships/hyperlink" Target="http://www.huffingtonpost.com/2014/10/09/ebola-orphans_n_5958278.html?&amp;ncid=tweetlnkushpmg00000017" TargetMode="External"/><Relationship Id="rId78" Type="http://schemas.openxmlformats.org/officeDocument/2006/relationships/hyperlink" Target="http://huff.to/1svuwBf" TargetMode="External"/><Relationship Id="rId71" Type="http://schemas.openxmlformats.org/officeDocument/2006/relationships/hyperlink" Target="http://www.cbc.ca/news/canada/ebola-screening-airport-fever-checks-mostly-a-waste-of-time-1.2793953" TargetMode="External"/><Relationship Id="rId70" Type="http://schemas.openxmlformats.org/officeDocument/2006/relationships/hyperlink" Target="http://www.voanews.com/content/australian-nurse-tested-for-ebola/2477759.html" TargetMode="External"/><Relationship Id="rId62" Type="http://schemas.openxmlformats.org/officeDocument/2006/relationships/hyperlink" Target="http://www.theguardian.com/world/2014/oct/09/ebola-scare-race-frisco-dallas-texas-monnig-duncan?CMP=ema_565" TargetMode="External"/><Relationship Id="rId61" Type="http://schemas.openxmlformats.org/officeDocument/2006/relationships/hyperlink" Target="http://www.nytimes.com/video/world/africa/100000003167733/three-hopes-for-an-ebola-treatment.html" TargetMode="External"/><Relationship Id="rId64" Type="http://schemas.openxmlformats.org/officeDocument/2006/relationships/hyperlink" Target="http://www.cnn.com/2014/10/09/opinion/wright-ebola-racism/" TargetMode="External"/><Relationship Id="rId63" Type="http://schemas.openxmlformats.org/officeDocument/2006/relationships/hyperlink" Target="http://awoko.org/2014/10/10/sierra-leone-news-parliament-approves-49m-agreements-on-ebola/" TargetMode="External"/><Relationship Id="rId66" Type="http://schemas.openxmlformats.org/officeDocument/2006/relationships/hyperlink" Target="http://www.washingtonpost.com/national/health-science/the-ominous-math-of-the-ebola-epidemic/2014/10/09/3cad9e76-4fb2-11e4-8c24-487e92bc997b_story.html" TargetMode="External"/><Relationship Id="rId65" Type="http://schemas.openxmlformats.org/officeDocument/2006/relationships/hyperlink" Target="http://www.theguardian.com/world/2014/oct/09/us-expand-ebola-precautions-dallas-patient-death" TargetMode="External"/><Relationship Id="rId68" Type="http://schemas.openxmlformats.org/officeDocument/2006/relationships/hyperlink" Target="http://www.washingtonpost.com/blogs/wonkblog/wp/2014/10/09/why-ers-are-bracing-for-an-ebola-panic/" TargetMode="External"/><Relationship Id="rId67" Type="http://schemas.openxmlformats.org/officeDocument/2006/relationships/hyperlink" Target="http://uk.reuters.com/article/2014/10/10/uk-health-ebola-idUKKCN0HY2JB20141010" TargetMode="External"/><Relationship Id="rId60" Type="http://schemas.openxmlformats.org/officeDocument/2006/relationships/hyperlink" Target="http://www.thenation.com/article/181913/how-world-let-ebola-epidemic-spiral-out-control?utm_source=twitter&amp;utm_medium=socialflow" TargetMode="External"/><Relationship Id="rId69" Type="http://schemas.openxmlformats.org/officeDocument/2006/relationships/hyperlink" Target="http://www.bostonglobe.com/news/bigpicture/2014/10/08/living-with-ebola-west-africa/vTCGB1bQTSbQitjUkSsTWI/story.html" TargetMode="External"/><Relationship Id="rId51" Type="http://schemas.openxmlformats.org/officeDocument/2006/relationships/hyperlink" Target="http://www.nytimes.com/2014/10/08/world/europe/after-its-first-ebola-case-spain-seeks-to-prevent-spread-of-virus.html?_r=0" TargetMode="External"/><Relationship Id="rId50" Type="http://schemas.openxmlformats.org/officeDocument/2006/relationships/hyperlink" Target="http://www.cnn.com/2014/10/07/health/ebola-us-drug/" TargetMode="External"/><Relationship Id="rId53" Type="http://schemas.openxmlformats.org/officeDocument/2006/relationships/hyperlink" Target="http://www.nydailynews.com/life-style/health/spanish-nurse-contracts-ebola-madrid-hospital-article-1.1965833" TargetMode="External"/><Relationship Id="rId52" Type="http://schemas.openxmlformats.org/officeDocument/2006/relationships/hyperlink" Target="http://www.washingtontimes.com/news/2014/oct/7/nurse-in-spain-gets-ebola-raising-global-concern/?utm_source=RSS_Feed&amp;utm_medium=RSS" TargetMode="External"/><Relationship Id="rId55" Type="http://schemas.openxmlformats.org/officeDocument/2006/relationships/hyperlink" Target="http://thehill.com/policy/defense/220014-pentagon-us-troops-to-have-contact-with-ebola-virus" TargetMode="External"/><Relationship Id="rId54" Type="http://schemas.openxmlformats.org/officeDocument/2006/relationships/hyperlink" Target="http://www.bbc.com/news/world-africa-29512760?SThisFB" TargetMode="External"/><Relationship Id="rId57" Type="http://schemas.openxmlformats.org/officeDocument/2006/relationships/hyperlink" Target="http://online.wsj.com/articles/health-care-workers-face-ebola-risks-1412695082" TargetMode="External"/><Relationship Id="rId56" Type="http://schemas.openxmlformats.org/officeDocument/2006/relationships/hyperlink" Target="http://www.latimes.com/nation/la-na-ebola-questions-20141007-story.html" TargetMode="External"/><Relationship Id="rId59" Type="http://schemas.openxmlformats.org/officeDocument/2006/relationships/hyperlink" Target="http://www.foreignpolicy.com/articles/2014/10/06/the_toxic_politics_of_ebola_guinea" TargetMode="External"/><Relationship Id="rId58" Type="http://schemas.openxmlformats.org/officeDocument/2006/relationships/hyperlink" Target="http://www.foreignpolicy.com/articles/2014/10/06/the_toxic_politics_of_ebola_guinea"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docs.google.com/spreadsheets/d/1Kn6gXiVMmLRv_0PtvbP6Sm9TGLsiaVitA4Kuptn2T4w/edit" TargetMode="External"/><Relationship Id="rId2" Type="http://schemas.openxmlformats.org/officeDocument/2006/relationships/hyperlink" Target="http://theweek.com/speedreads/index/270710/speedreads-ibm-is-donating-software-to-help-stop-the-spread-of-ebola" TargetMode="External"/><Relationship Id="rId3" Type="http://schemas.openxmlformats.org/officeDocument/2006/relationships/hyperlink" Target="http://ilabliberia.org/" TargetMode="External"/><Relationship Id="rId4" Type="http://schemas.openxmlformats.org/officeDocument/2006/relationships/hyperlink" Target="http://eden.sahanafoundation.org/wiki/Deployments/Ebola" TargetMode="External"/><Relationship Id="rId5" Type="http://schemas.openxmlformats.org/officeDocument/2006/relationships/hyperlink" Target="http://www.msnbc.com/rachel-maddow-show/watch/student-tests-negative-quarantined-anyway-348614723804" TargetMode="External"/><Relationship Id="rId6"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hyperlink" Target="http://chloe.stirk.devinit.org" TargetMode="External"/><Relationship Id="rId2" Type="http://schemas.openxmlformats.org/officeDocument/2006/relationships/hyperlink" Target="http://www.techresponsestocrisis.com/tech-forum/"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cod.humanitarianresponse.info/sites/www.humanitarianresponse.info/files/gin_adm2_pop09_ins.xlsx" TargetMode="External"/><Relationship Id="rId84" Type="http://schemas.openxmlformats.org/officeDocument/2006/relationships/hyperlink" Target="http://biogeo.ucdavis.edu/data/diva/rrd/NGA_rrd.zip" TargetMode="External"/><Relationship Id="rId83" Type="http://schemas.openxmlformats.org/officeDocument/2006/relationships/hyperlink" Target="http://earth-info.nga.mil/gns/html/cntyfile/ni.zip" TargetMode="External"/><Relationship Id="rId42" Type="http://schemas.openxmlformats.org/officeDocument/2006/relationships/hyperlink" Target="https://cod.humanitarianresponse.info/sites/www.humanitarianresponse.info/files/gin_adm2.zip" TargetMode="External"/><Relationship Id="rId86" Type="http://schemas.openxmlformats.org/officeDocument/2006/relationships/hyperlink" Target="http://www.infrastructureafrica.org/library/doc/998/nigeria-roads" TargetMode="External"/><Relationship Id="rId41" Type="http://schemas.openxmlformats.org/officeDocument/2006/relationships/hyperlink" Target="https://cod.humanitarianresponse.info/sites/www.humanitarianresponse.info/files/gin_adm1.zip" TargetMode="External"/><Relationship Id="rId85" Type="http://schemas.openxmlformats.org/officeDocument/2006/relationships/hyperlink" Target="http://www.mapmakerdata.co.uk.s3-website-eu-west-1.amazonaws.com/library/stacks/Africa/Nigeria/Rivers/Ogba-Egbe/NIR-32-13_admin_SHP.zip" TargetMode="External"/><Relationship Id="rId44" Type="http://schemas.openxmlformats.org/officeDocument/2006/relationships/hyperlink" Target="https://cod.humanitarianresponse.info/sites/www.humanitarianresponse.info/files/gin_fs_wfp2010.xls" TargetMode="External"/><Relationship Id="rId88" Type="http://schemas.openxmlformats.org/officeDocument/2006/relationships/hyperlink" Target="http://biogeo.ucdavis.edu/data/gadm2/shp/NGA_adm.zip" TargetMode="External"/><Relationship Id="rId43" Type="http://schemas.openxmlformats.org/officeDocument/2006/relationships/hyperlink" Target="https://cod.humanitarianresponse.info/sites/www.humanitarianresponse.info/files/gin_dem.zip" TargetMode="External"/><Relationship Id="rId87" Type="http://schemas.openxmlformats.org/officeDocument/2006/relationships/hyperlink" Target="https://www.humanitarianresponse.info/sites/cod2.humanitarianresponse.info/files/nga_capitals.zip" TargetMode="External"/><Relationship Id="rId46" Type="http://schemas.openxmlformats.org/officeDocument/2006/relationships/hyperlink" Target="http://download.geofabrik.de/africa/guinea-latest.shp.zip" TargetMode="External"/><Relationship Id="rId45" Type="http://schemas.openxmlformats.org/officeDocument/2006/relationships/hyperlink" Target="http://www.ngoaidmap.org/location/76?" TargetMode="External"/><Relationship Id="rId89" Type="http://schemas.openxmlformats.org/officeDocument/2006/relationships/hyperlink" Target="https://drive.google.com/folderview?id=0B6-cwjlPGxUicl82SUZOaDRQWkk&amp;usp=sharing" TargetMode="External"/><Relationship Id="rId80" Type="http://schemas.openxmlformats.org/officeDocument/2006/relationships/hyperlink" Target="https://www.humanitarianresponse.info/sites/www.humanitarianresponse.info/files/datasets/NGA_admin_level2_0.zip" TargetMode="External"/><Relationship Id="rId82" Type="http://schemas.openxmlformats.org/officeDocument/2006/relationships/hyperlink" Target="http://www.ngoaidmap.org/location/160?" TargetMode="External"/><Relationship Id="rId81" Type="http://schemas.openxmlformats.org/officeDocument/2006/relationships/hyperlink" Target="http://biogeo.ucdavis.edu/data/diva/wat/NGA_wat.zip" TargetMode="External"/><Relationship Id="rId1" Type="http://schemas.openxmlformats.org/officeDocument/2006/relationships/hyperlink" Target="http://www.humanitarianresponse.info/operations/guinea/dataset/guinea-admin-level-1-boundaries" TargetMode="External"/><Relationship Id="rId2" Type="http://schemas.openxmlformats.org/officeDocument/2006/relationships/hyperlink" Target="https://www.humanitarianresponse.info/operations/west-and-central-africa/dataset/guinea-admin-level-2-boundaries" TargetMode="External"/><Relationship Id="rId3" Type="http://schemas.openxmlformats.org/officeDocument/2006/relationships/hyperlink" Target="http://www.humanitarianresponse.info/operations/guinea/dataset/guinea-admin-level-3-boundaries" TargetMode="External"/><Relationship Id="rId4" Type="http://schemas.openxmlformats.org/officeDocument/2006/relationships/hyperlink" Target="http://www.humanitarianresponse.info/sites/www.humanitarianresponse.info/files/sle_adm1.zip" TargetMode="External"/><Relationship Id="rId9" Type="http://schemas.openxmlformats.org/officeDocument/2006/relationships/hyperlink" Target="https://www.humanitarianresponse.info/operations/liberia/dataset/liberia-admin-level-2-boundaries" TargetMode="External"/><Relationship Id="rId48" Type="http://schemas.openxmlformats.org/officeDocument/2006/relationships/hyperlink" Target="http://earth-info.nga.mil/gns/html/cntyfile/gv.zip" TargetMode="External"/><Relationship Id="rId47" Type="http://schemas.openxmlformats.org/officeDocument/2006/relationships/hyperlink" Target="http://download.geofabrik.de/africa/guinea-latest.osm.bz2" TargetMode="External"/><Relationship Id="rId49" Type="http://schemas.openxmlformats.org/officeDocument/2006/relationships/hyperlink" Target="https://cod.humanitarianresponse.info/sites/www.humanitarianresponse.info/files/gin_primschool.zip" TargetMode="External"/><Relationship Id="rId5" Type="http://schemas.openxmlformats.org/officeDocument/2006/relationships/hyperlink" Target="https://www.humanitarianresponse.info/operations/west-and-central-africa/dataset/sierra-leone-admin-level-2-boundaries" TargetMode="External"/><Relationship Id="rId6" Type="http://schemas.openxmlformats.org/officeDocument/2006/relationships/hyperlink" Target="http://www.humanitarianresponse.info/sites/www.humanitarianresponse.info/files/sle_adm3.zip" TargetMode="External"/><Relationship Id="rId7" Type="http://schemas.openxmlformats.org/officeDocument/2006/relationships/hyperlink" Target="http://www.humanitarianresponse.info/sites/www.humanitarianresponse.info/files/sle_adm4.zip" TargetMode="External"/><Relationship Id="rId8" Type="http://schemas.openxmlformats.org/officeDocument/2006/relationships/hyperlink" Target="https://www.humanitarianresponse.info/operations/liberia/dataset/liberia-admin-level-1-boundaries" TargetMode="External"/><Relationship Id="rId73" Type="http://schemas.openxmlformats.org/officeDocument/2006/relationships/hyperlink" Target="https://www.humanitarianresponse.info/operations/sierra-leone/dataset/sierra-leone-admin-level-1-boundaries-admin-level-2-boundaries-admin" TargetMode="External"/><Relationship Id="rId72" Type="http://schemas.openxmlformats.org/officeDocument/2006/relationships/hyperlink" Target="http://www.humanitarianresponse.info/applications/data/datasets/locations/sierra-leone" TargetMode="External"/><Relationship Id="rId31" Type="http://schemas.openxmlformats.org/officeDocument/2006/relationships/hyperlink" Target="http://overpass-turbo.eu/s/4Vu" TargetMode="External"/><Relationship Id="rId75" Type="http://schemas.openxmlformats.org/officeDocument/2006/relationships/hyperlink" Target="http://download.geofabrik.de/africa/sierra-leone-latest.shp.zip" TargetMode="External"/><Relationship Id="rId30" Type="http://schemas.openxmlformats.org/officeDocument/2006/relationships/hyperlink" Target="http://worldmap.harvard.edu/data/geonode:Murdock_EA_2011_vkZ" TargetMode="External"/><Relationship Id="rId74" Type="http://schemas.openxmlformats.org/officeDocument/2006/relationships/hyperlink" Target="http://www.ngoaidmap.org/location/185?" TargetMode="External"/><Relationship Id="rId33" Type="http://schemas.openxmlformats.org/officeDocument/2006/relationships/hyperlink" Target="https://docs.google.com/spreadsheets/d/1iR-JFC3CUykIHfw88Plvfoukvww6AZaf-EYYrOn_KYw/edit?pli=1" TargetMode="External"/><Relationship Id="rId77" Type="http://schemas.openxmlformats.org/officeDocument/2006/relationships/hyperlink" Target="http://earth-info.nga.mil/gns/html/cntyfile/sl.zip" TargetMode="External"/><Relationship Id="rId32" Type="http://schemas.openxmlformats.org/officeDocument/2006/relationships/hyperlink" Target="http://overpass-turbo.eu/s/4VA" TargetMode="External"/><Relationship Id="rId76" Type="http://schemas.openxmlformats.org/officeDocument/2006/relationships/hyperlink" Target="http://download.geofabrik.de/africa/sierra-leone-latest.osm.bz2" TargetMode="External"/><Relationship Id="rId35" Type="http://schemas.openxmlformats.org/officeDocument/2006/relationships/hyperlink" Target="https://data.hdx.rwlabs.org/ebola" TargetMode="External"/><Relationship Id="rId79" Type="http://schemas.openxmlformats.org/officeDocument/2006/relationships/hyperlink" Target="https://www.humanitarianresponse.info/sites/www.humanitarianresponse.info/files/datasets/NGA_admin_level1_0.zip" TargetMode="External"/><Relationship Id="rId34" Type="http://schemas.openxmlformats.org/officeDocument/2006/relationships/hyperlink" Target="http://www.logcluster.org/ops/ebola14" TargetMode="External"/><Relationship Id="rId78" Type="http://schemas.openxmlformats.org/officeDocument/2006/relationships/hyperlink" Target="http://www.mapmakerdata.co.uk.s3-website-eu-west-1.amazonaws.com/library/stacks/Africa/Nigeria/NIR_admin_SHP.zip" TargetMode="External"/><Relationship Id="rId71" Type="http://schemas.openxmlformats.org/officeDocument/2006/relationships/hyperlink" Target="http://www.humanitarianresponse.info/applications/data/dataset/liberia-admin-level-1-boundaries-admin-level-2-boundaries-roads" TargetMode="External"/><Relationship Id="rId70" Type="http://schemas.openxmlformats.org/officeDocument/2006/relationships/hyperlink" Target="http://wash-liberia.org/wp-content/blogs.dir/6/files/sites/6/2013/01/Public-Version-Final-Data.zip" TargetMode="External"/><Relationship Id="rId37" Type="http://schemas.openxmlformats.org/officeDocument/2006/relationships/hyperlink" Target="http://goo.gl/W8rFvY" TargetMode="External"/><Relationship Id="rId36" Type="http://schemas.openxmlformats.org/officeDocument/2006/relationships/hyperlink" Target="https://github.com/cmrivers/ebola" TargetMode="External"/><Relationship Id="rId39" Type="http://schemas.openxmlformats.org/officeDocument/2006/relationships/hyperlink" Target="https://drive.google.com/file/d/0B0NbQdaPA7dsLS1mRVhMVERGV2c/view" TargetMode="External"/><Relationship Id="rId38" Type="http://schemas.openxmlformats.org/officeDocument/2006/relationships/hyperlink" Target="http://overpass-turbo.eu/s/5hF" TargetMode="External"/><Relationship Id="rId62" Type="http://schemas.openxmlformats.org/officeDocument/2006/relationships/hyperlink" Target="http://download.geofabrik.de/africa/liberia-latest.osm.bz2" TargetMode="External"/><Relationship Id="rId61" Type="http://schemas.openxmlformats.org/officeDocument/2006/relationships/hyperlink" Target="http://download.geofabrik.de/africa/liberia-latest.shp.zip" TargetMode="External"/><Relationship Id="rId20" Type="http://schemas.openxmlformats.org/officeDocument/2006/relationships/hyperlink" Target="https://data.hdx.rwlabs.org/ebola" TargetMode="External"/><Relationship Id="rId64" Type="http://schemas.openxmlformats.org/officeDocument/2006/relationships/hyperlink" Target="https://www.humanitarianresponse.info/sites/www.humanitarianresponse.info/files/lbr_policestnp_undp.zip" TargetMode="External"/><Relationship Id="rId63" Type="http://schemas.openxmlformats.org/officeDocument/2006/relationships/hyperlink" Target="http://earth-info.nga.mil/gns/html/cntyfile/li.zip" TargetMode="External"/><Relationship Id="rId22" Type="http://schemas.openxmlformats.org/officeDocument/2006/relationships/hyperlink" Target="http://bit.ly/1DlWxi0" TargetMode="External"/><Relationship Id="rId66" Type="http://schemas.openxmlformats.org/officeDocument/2006/relationships/hyperlink" Target="https://www.humanitarianresponse.info/sites/www.humanitarianresponse.info/files/lbr_rlwl_unmil.zip" TargetMode="External"/><Relationship Id="rId21" Type="http://schemas.openxmlformats.org/officeDocument/2006/relationships/hyperlink" Target="http://goo.gl/W8rFvY" TargetMode="External"/><Relationship Id="rId65" Type="http://schemas.openxmlformats.org/officeDocument/2006/relationships/hyperlink" Target="https://www.humanitarianresponse.info/sites/www.humanitarianresponse.info/files/pop_2.zip" TargetMode="External"/><Relationship Id="rId24" Type="http://schemas.openxmlformats.org/officeDocument/2006/relationships/hyperlink" Target="http://export.hotosm.org/en/jobs/6834" TargetMode="External"/><Relationship Id="rId68" Type="http://schemas.openxmlformats.org/officeDocument/2006/relationships/hyperlink" Target="https://www.humanitarianresponse.info/sites/www.humanitarianresponse.info/files/lbr_watrcrsl2_rvr.zip" TargetMode="External"/><Relationship Id="rId23" Type="http://schemas.openxmlformats.org/officeDocument/2006/relationships/hyperlink" Target="http://osmd.ch/guinea/guinea.osm.bz2" TargetMode="External"/><Relationship Id="rId67" Type="http://schemas.openxmlformats.org/officeDocument/2006/relationships/hyperlink" Target="https://www.humanitarianresponse.info/sites/www.humanitarianresponse.info/files/refugees_location.xls" TargetMode="External"/><Relationship Id="rId60" Type="http://schemas.openxmlformats.org/officeDocument/2006/relationships/hyperlink" Target="http://www.ngoaidmap.org/location/104?" TargetMode="External"/><Relationship Id="rId26" Type="http://schemas.openxmlformats.org/officeDocument/2006/relationships/hyperlink" Target="http://overpass-api.de/api/interpreter?data=%3Cosm-script%3E%0A%3C%21--%20Highways%20--%3E%0A%3C%21--%20Area%20query%20for%20Guinea%20--%3E%0A%3Cunion%3E%0A%3Cquery%20type%3D%22way%22%3E%0A%20%20%3Carea-query%20ref%3D%223600192778%22%2F%3E%0A%20%20%3Chas-kv%20k%3D%22highway%22%20%2F%3E%0A%3C%2Fquery%3E%0A%3C%21--%20Area%20query%20for%20Liberia%20--%3E%0A%3Cquery%20type%3D%22way%22%3E%0A%20%20%3Carea-query%20ref%3D%223600192780%22%2F%3E%0A%20%20%3Chas-kv%20k%3D%22highway%22%20%2F%3E%0A%3C%2Fquery%3E%0A%3C%21--%20Area%20query%20for%20Sierra%20Leone%20--%3E%0A%3Cquery%20type%3D%22way%22%3E%0A%20%20%3Carea-query%20ref%3D%223600192777%22%2F%3E%0A%20%20%3Chas-kv%20k%3D%22highway%22%20%2F%3E%0A%3C%2Fquery%3E%0A%3C%2Funion%3E%0A%3Cprint%20mode%3D%22meta%22%2F%3E%0A%3C%21--%20recursively%20seach%20nodes%20for%20each%20way%20--%3E%0A%3Crecurse%20type%3D%22down%22%20%2F%3E%0A%3Cprint%20mode%3D%22meta%22%2F%3E%0A%3C%2Fosm-script%3E%0A" TargetMode="External"/><Relationship Id="rId25" Type="http://schemas.openxmlformats.org/officeDocument/2006/relationships/hyperlink" Target="http://overpass-api.de/api/interpreter?data=%3Cosm-script%3E%0A%3C%21--%20Area%20query%20for%20Guinea%2C%20%20Place%20Names%20--%3E%0A%3Cquery%20type%3D%22node%22%3E%0A%20%20%3Carea-query%20ref%3D%223600192778%22%2F%3E%0A%20%20%3Chas-kv%20k%3D%22place%22%20%2F%3E%0A%3C%2Fquery%3E%0A%3Cprint%20mode%3D%22meta%22%2F%3E%0A%3C%21--%20Area%20query%20for%20Liberia%2C%20%20Place%20Names%20--%3E%0A%3Cquery%20type%3D%22node%22%3E%0A%20%20%3Carea-query%20ref%3D%223600192780%22%2F%3E%0A%20%20%3Chas-kv%20k%3D%22place%22%20%2F%3E%0A%3C%2Fquery%3E%0A%3Cprint%20mode%3D%22meta%22%2F%3E%0A%3C%21--%20Area%20query%20for%20Sierra%20Leone%2C%20%20Place%20Names%20--%3E%0A%3Cquery%20type%3D%22node%22%3E%0A%20%20%3Carea-query%20ref%3D%223600192777%22%2F%3E%0A%20%20%3Chas-kv%20k%3D%22place%22%20%2F%3E%0A%3C%2Fquery%3E%0A%3Cprint%20mode%3D%22meta%22%2F%3E%0A%3C%2Fosm-script%3E" TargetMode="External"/><Relationship Id="rId69" Type="http://schemas.openxmlformats.org/officeDocument/2006/relationships/hyperlink" Target="https://www.humanitarianresponse.info/sites/www.humanitarianresponse.info/files/lbr_rdsl_unmil.zip" TargetMode="External"/><Relationship Id="rId28" Type="http://schemas.openxmlformats.org/officeDocument/2006/relationships/hyperlink" Target="http://www.worldpop.org.uk/ebola/Spatial_Data.7z" TargetMode="External"/><Relationship Id="rId27" Type="http://schemas.openxmlformats.org/officeDocument/2006/relationships/hyperlink" Target="http://overpass-api.de/api/interpreter?data=%3Cosm-script%3E%0A%3C%21--%20Waterways%20--%3E%0A%3C%21--%20Area%20query%20for%20Guinea%20--%3E%0A%3Cunion%3E%0A%3Cquery%20type%3D%22way%22%3E%0A%20%20%3Carea-query%20ref%3D%223600192778%22%2F%3E%0A%20%20%3Chas-kv%20k%3D%22waterway%22%20%2F%3E%0A%3C%2Fquery%3E%0A%3C%21--%20Area%20query%20for%20Liberia%20--%3E%0A%3Cquery%20type%3D%22way%22%3E%0A%20%20%3Carea-query%20ref%3D%223600192780%22%2F%3E%0A%20%20%3Chas-kv%20k%3D%22waterway%22%20%2F%3E%0A%3C%2Fquery%3E%0A%3C%21--%20Area%20query%20for%20Sierra%20Leone%20--%3E%0A%3Cquery%20type%3D%22way%22%3E%0A%20%20%3Carea-query%20ref%3D%223600192777%22%2F%3E%0A%20%20%3Chas-kv%20k%3D%22waterway%22%20%2F%3E%0A%3C%2Fquery%3E%0A%3C%2Funion%3E%0A%3Cprint%20mode%3D%22meta%22%2F%3E%0A%3C%21--%20recursively%20seach%20nodes%20for%20each%20way%20--%3E%0A%3Crecurse%20type%3D%22down%22%20%2F%3E%0A%3Cprint%20mode%3D%22meta%22%2F%3E%0A%3C%2Fosm-script%3E%0A%0A" TargetMode="External"/><Relationship Id="rId29" Type="http://schemas.openxmlformats.org/officeDocument/2006/relationships/hyperlink" Target="https://wiki.openstreetmap.org/wiki/2014_West_Africa_Ebola_Response" TargetMode="External"/><Relationship Id="rId51" Type="http://schemas.openxmlformats.org/officeDocument/2006/relationships/hyperlink" Target="https://cod.humanitarianresponse.info/sites/www.humanitarianresponse.info/files/gin_roads.zip" TargetMode="External"/><Relationship Id="rId50" Type="http://schemas.openxmlformats.org/officeDocument/2006/relationships/hyperlink" Target="https://cod.humanitarianresponse.info/sites/www.humanitarianresponse.info/files/gin_rivers.zip" TargetMode="External"/><Relationship Id="rId53" Type="http://schemas.openxmlformats.org/officeDocument/2006/relationships/hyperlink" Target="https://www.humanitarianresponse.info/sites/www.humanitarianresponse.info/files/cap_county.zip" TargetMode="External"/><Relationship Id="rId52" Type="http://schemas.openxmlformats.org/officeDocument/2006/relationships/hyperlink" Target="https://www.humanitarianresponse.info/sites/www.humanitarianresponse.info/files/lbr_airdrmp_fhlz_unmil.zip" TargetMode="External"/><Relationship Id="rId11" Type="http://schemas.openxmlformats.org/officeDocument/2006/relationships/hyperlink" Target="http://www.humanitarianresponse.info/operations/mali/dataset/mali-admin-level-1-boundaries-1" TargetMode="External"/><Relationship Id="rId55" Type="http://schemas.openxmlformats.org/officeDocument/2006/relationships/hyperlink" Target="https://www.humanitarianresponse.info/sites/www.humanitarianresponse.info/files/district_4.zip" TargetMode="External"/><Relationship Id="rId10" Type="http://schemas.openxmlformats.org/officeDocument/2006/relationships/hyperlink" Target="http://www.humanitarianresponse.info/operations/mali/dataset/mali-admin-level-0-international-boundaries" TargetMode="External"/><Relationship Id="rId54" Type="http://schemas.openxmlformats.org/officeDocument/2006/relationships/hyperlink" Target="https://www.humanitarianresponse.info/sites/www.humanitarianresponse.info/files/counties_3.zip" TargetMode="External"/><Relationship Id="rId13" Type="http://schemas.openxmlformats.org/officeDocument/2006/relationships/hyperlink" Target="http://www.humanitarianresponse.info/operations/mali/dataset/mali-admin-level-3-boundaries-0" TargetMode="External"/><Relationship Id="rId57" Type="http://schemas.openxmlformats.org/officeDocument/2006/relationships/hyperlink" Target="https://www.humanitarianresponse.info/sites/www.humanitarianresponse.info/files/lbr-hltfacp-undp.zip" TargetMode="External"/><Relationship Id="rId12" Type="http://schemas.openxmlformats.org/officeDocument/2006/relationships/hyperlink" Target="http://www.humanitarianresponse.info/operations/mali/dataset/mali-admin-level-2-boundaries-0" TargetMode="External"/><Relationship Id="rId56" Type="http://schemas.openxmlformats.org/officeDocument/2006/relationships/hyperlink" Target="https://www.humanitarianresponse.info/sites/www.humanitarianresponse.info/files/lbr_edup_fac_undp.zip" TargetMode="External"/><Relationship Id="rId91" Type="http://schemas.openxmlformats.org/officeDocument/2006/relationships/drawing" Target="../drawings/drawing3.xml"/><Relationship Id="rId90" Type="http://schemas.openxmlformats.org/officeDocument/2006/relationships/hyperlink" Target="https://drive.google.com/folderview?id=0B6-cwjlPGxUicl82SUZOaDRQWkk&amp;usp=sharing" TargetMode="External"/><Relationship Id="rId15" Type="http://schemas.openxmlformats.org/officeDocument/2006/relationships/hyperlink" Target="http://www.humanitarianresponse.info/operations/mali/dataset/mali-population-statistics-0" TargetMode="External"/><Relationship Id="rId59" Type="http://schemas.openxmlformats.org/officeDocument/2006/relationships/hyperlink" Target="https://www.humanitarianresponse.info/sites/www.humanitarianresponse.info/files/lbr_lakeresa_lake_unmil.zip" TargetMode="External"/><Relationship Id="rId14" Type="http://schemas.openxmlformats.org/officeDocument/2006/relationships/hyperlink" Target="http://www.humanitarianresponse.info/operations/mali/dataset/mali-admin-level-4-boundaries" TargetMode="External"/><Relationship Id="rId58" Type="http://schemas.openxmlformats.org/officeDocument/2006/relationships/hyperlink" Target="https://www.humanitarianresponse.info/sites/www.humanitarianresponse.info/files/int_boundary_3.zip" TargetMode="External"/><Relationship Id="rId17" Type="http://schemas.openxmlformats.org/officeDocument/2006/relationships/hyperlink" Target="http://www.fews.net/west-africa/liberia/livelihood-zone-map/january-2011" TargetMode="External"/><Relationship Id="rId16" Type="http://schemas.openxmlformats.org/officeDocument/2006/relationships/hyperlink" Target="http://www.humanitarianresponse.info/operations/mali/dataset/mali-health" TargetMode="External"/><Relationship Id="rId19" Type="http://schemas.openxmlformats.org/officeDocument/2006/relationships/hyperlink" Target="http://www.fews.net/west-africa/sierra-leone/livelihood-zone-map/november-2010" TargetMode="External"/><Relationship Id="rId18" Type="http://schemas.openxmlformats.org/officeDocument/2006/relationships/hyperlink" Target="http://www.fews.net/west-africa/guinea/livelihood-zone-map/june-2013"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hdr.nethope.opendata.arcgis.com/" TargetMode="External"/><Relationship Id="rId2" Type="http://schemas.openxmlformats.org/officeDocument/2006/relationships/hyperlink" Target="http://ohdr.nethope.opendata.arcgis.com/" TargetMode="External"/><Relationship Id="rId3" Type="http://schemas.openxmlformats.org/officeDocument/2006/relationships/hyperlink" Target="https://twitter.com/SBTaskForce/lists/sbtf-ebola-2014" TargetMode="External"/><Relationship Id="rId4" Type="http://schemas.openxmlformats.org/officeDocument/2006/relationships/hyperlink" Target="http://www.openstreetmap.org/" TargetMode="External"/><Relationship Id="rId9" Type="http://schemas.openxmlformats.org/officeDocument/2006/relationships/hyperlink" Target="http://www.mapaction.org/deployments/depldetail/231.html" TargetMode="External"/><Relationship Id="rId5" Type="http://schemas.openxmlformats.org/officeDocument/2006/relationships/hyperlink" Target="http://export.hotosm.org/" TargetMode="External"/><Relationship Id="rId6" Type="http://schemas.openxmlformats.org/officeDocument/2006/relationships/hyperlink" Target="https://wiki.openstreetmap.org/wiki/2014_West_Africa_Ebola_Response" TargetMode="External"/><Relationship Id="rId7" Type="http://schemas.openxmlformats.org/officeDocument/2006/relationships/hyperlink" Target="http://overpass-turbo.eu/" TargetMode="External"/><Relationship Id="rId8" Type="http://schemas.openxmlformats.org/officeDocument/2006/relationships/hyperlink" Target="https://www.internationalsos.com/ebola/index.cfm?content_id=398&amp;language_id=ENG" TargetMode="External"/><Relationship Id="rId11" Type="http://schemas.openxmlformats.org/officeDocument/2006/relationships/hyperlink" Target="http://simonbjohnson.github.io/Ebola_Dashboard/" TargetMode="External"/><Relationship Id="rId10" Type="http://schemas.openxmlformats.org/officeDocument/2006/relationships/hyperlink" Target="http://goo.gl/pVb4GC" TargetMode="External"/><Relationship Id="rId13" Type="http://schemas.openxmlformats.org/officeDocument/2006/relationships/hyperlink" Target="http://goo.gl/ay7NPQ" TargetMode="External"/><Relationship Id="rId12" Type="http://schemas.openxmlformats.org/officeDocument/2006/relationships/hyperlink" Target="https://docs.google.com/document/d/15bddrquIJIMFkIEUvvHucuIJ0xDtX9IdG_z9WSAkFDM/edit#" TargetMode="External"/><Relationship Id="rId1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goo.gl/ED1qNw" TargetMode="External"/><Relationship Id="rId2" Type="http://schemas.openxmlformats.org/officeDocument/2006/relationships/hyperlink" Target="http://goo.gl/MP0SKn" TargetMode="External"/><Relationship Id="rId3" Type="http://schemas.openxmlformats.org/officeDocument/2006/relationships/hyperlink" Target="http://goo.gl/K7j7F7" TargetMode="External"/><Relationship Id="rId4" Type="http://schemas.openxmlformats.org/officeDocument/2006/relationships/hyperlink" Target="http://goo.gl/SknxQZ" TargetMode="External"/><Relationship Id="rId9" Type="http://schemas.openxmlformats.org/officeDocument/2006/relationships/hyperlink" Target="http://goo.gl/gUKuGd" TargetMode="External"/><Relationship Id="rId5" Type="http://schemas.openxmlformats.org/officeDocument/2006/relationships/hyperlink" Target="http://goo.gl/CbKAfs" TargetMode="External"/><Relationship Id="rId6" Type="http://schemas.openxmlformats.org/officeDocument/2006/relationships/hyperlink" Target="http://goo.gl/egNbmj" TargetMode="External"/><Relationship Id="rId7" Type="http://schemas.openxmlformats.org/officeDocument/2006/relationships/hyperlink" Target="http://goo.gl/Qj0O8C" TargetMode="External"/><Relationship Id="rId8" Type="http://schemas.openxmlformats.org/officeDocument/2006/relationships/hyperlink" Target="http://goo.gl/UjzQYx" TargetMode="External"/><Relationship Id="rId11" Type="http://schemas.openxmlformats.org/officeDocument/2006/relationships/drawing" Target="../drawings/drawing5.xml"/><Relationship Id="rId10" Type="http://schemas.openxmlformats.org/officeDocument/2006/relationships/hyperlink" Target="http://goo.gl/1jg8Ry"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geohive.com/" TargetMode="External"/><Relationship Id="rId2" Type="http://schemas.openxmlformats.org/officeDocument/2006/relationships/hyperlink" Target="http://www.who.int/csr/disease/ebola/en/" TargetMode="External"/><Relationship Id="rId3" Type="http://schemas.openxmlformats.org/officeDocument/2006/relationships/hyperlink" Target="http://databank.worldbank.org/Data/Views/VariableSelection/SelectVariables.aspx?source=Health%20Nutrition%20and%20Population%20Statistics" TargetMode="External"/><Relationship Id="rId4" Type="http://schemas.openxmlformats.org/officeDocument/2006/relationships/hyperlink" Target="http://datacatalog.worldbank.org/?Topics=Health" TargetMode="External"/><Relationship Id="rId9" Type="http://schemas.openxmlformats.org/officeDocument/2006/relationships/hyperlink" Target="http://txlink.net/ebola" TargetMode="External"/><Relationship Id="rId5" Type="http://schemas.openxmlformats.org/officeDocument/2006/relationships/hyperlink" Target="http://datatopics.worldbank.org/hnp/Home.aspx" TargetMode="External"/><Relationship Id="rId6" Type="http://schemas.openxmlformats.org/officeDocument/2006/relationships/hyperlink" Target="http://hxlstandard.org/" TargetMode="External"/><Relationship Id="rId7" Type="http://schemas.openxmlformats.org/officeDocument/2006/relationships/hyperlink" Target="http://resiliencesystem.org/ebola-information-faqs-and-research" TargetMode="External"/><Relationship Id="rId8" Type="http://schemas.openxmlformats.org/officeDocument/2006/relationships/hyperlink" Target="http://point.un.org/SitePages/Crisis-Cell-Ebola.aspx" TargetMode="External"/><Relationship Id="rId11" Type="http://schemas.openxmlformats.org/officeDocument/2006/relationships/hyperlink" Target="http://www.statistics.sl/publications.htm" TargetMode="External"/><Relationship Id="rId10" Type="http://schemas.openxmlformats.org/officeDocument/2006/relationships/hyperlink" Target="http://www.logcluster.org/search?f[0]=field_raw_op_id:22767&amp;f[1]=field_document_type:27" TargetMode="External"/><Relationship Id="rId13" Type="http://schemas.openxmlformats.org/officeDocument/2006/relationships/hyperlink" Target="http://www.lisgis.net/" TargetMode="External"/><Relationship Id="rId12" Type="http://schemas.openxmlformats.org/officeDocument/2006/relationships/hyperlink" Target="http://www.stat-guinee.org" TargetMode="External"/><Relationship Id="rId15" Type="http://schemas.openxmlformats.org/officeDocument/2006/relationships/hyperlink" Target="http://worldmap.harvard.edu/data/geonode:Murdock_EA_2011_vkZ" TargetMode="External"/><Relationship Id="rId14" Type="http://schemas.openxmlformats.org/officeDocument/2006/relationships/hyperlink" Target="http://simonbjohnson.github.io/Ebola-Blockades-Dashboard/" TargetMode="External"/><Relationship Id="rId17" Type="http://schemas.openxmlformats.org/officeDocument/2006/relationships/hyperlink" Target="http://washcluster.net/wash-in-ebola/" TargetMode="External"/><Relationship Id="rId16" Type="http://schemas.openxmlformats.org/officeDocument/2006/relationships/hyperlink" Target="http://www.icr.ethz.ch/data/other/greg" TargetMode="External"/><Relationship Id="rId18"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wca.humanitarianresponse.info/en/search/type/document/emergencies/ebola-outbreak" TargetMode="External"/><Relationship Id="rId3" Type="http://schemas.openxmlformats.org/officeDocument/2006/relationships/drawing" Target="../drawings/drawing9.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B1" s="5" t="str">
        <f>HYPERLINK("https://docs.google.com/forms/d/1WPdDJsTC_5d4N5b0mDpgSJmzwpliwg8oRtCHHp5iVrU/viewform?usp=send_form","This document has now migrated due to the amount of information within it. Please click anywhere on this text to sign up for edit access to the new one.  Any questions please email: justine@standbytaskforce.com.     Many thanks")</f>
        <v>This document has now migrated due to the amount of information within it. Please click anywhere on this text to sign up for edit access to the new one.  Any questions please email: justine@standbytaskforce.com.     Many thanks</v>
      </c>
    </row>
  </sheetData>
  <mergeCells count="1">
    <mergeCell ref="B1:L24"/>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5.0" topLeftCell="A6" activePane="bottomLeft" state="frozen"/>
      <selection activeCell="B7" sqref="B7" pane="bottomLeft"/>
    </sheetView>
  </sheetViews>
  <sheetFormatPr customHeight="1" defaultColWidth="14.43" defaultRowHeight="15.75"/>
  <cols>
    <col customWidth="1" min="12" max="12" width="58.0"/>
    <col customWidth="1" min="13" max="13" width="29.29"/>
  </cols>
  <sheetData>
    <row r="1">
      <c r="A1" s="1" t="s">
        <v>0</v>
      </c>
      <c r="L1" s="17"/>
    </row>
    <row r="2">
      <c r="A2" s="6" t="str">
        <f>HYPERLINK("https://docs.google.com/forms/d/1WPdDJsTC_5d4N5b0mDpgSJmzwpliwg8oRtCHHp5iVrU/viewform?usp=send_form","This document has now migrated due to the amount of information within it. Please click anywhere on this text to sign up for edit access to the new one.  Any questions please email: justine@standbytaskforce.com.     Many thanks")</f>
        <v>This document has now migrated due to the amount of information within it. Please click anywhere on this text to sign up for edit access to the new one.  Any questions please email: justine@standbytaskforce.com.     Many thanks</v>
      </c>
      <c r="L2" s="17"/>
    </row>
    <row r="3">
      <c r="L3" s="17"/>
    </row>
    <row r="4">
      <c r="A4" s="117" t="s">
        <v>1586</v>
      </c>
    </row>
    <row r="5">
      <c r="A5" s="118" t="s">
        <v>1587</v>
      </c>
      <c r="B5" s="119" t="s">
        <v>1588</v>
      </c>
      <c r="C5" s="119" t="s">
        <v>1590</v>
      </c>
      <c r="D5" s="119" t="s">
        <v>1591</v>
      </c>
      <c r="E5" s="119" t="s">
        <v>1593</v>
      </c>
      <c r="F5" s="119" t="s">
        <v>1594</v>
      </c>
      <c r="G5" s="119" t="s">
        <v>1595</v>
      </c>
      <c r="H5" s="119" t="s">
        <v>1596</v>
      </c>
      <c r="I5" s="119" t="s">
        <v>1597</v>
      </c>
      <c r="J5" s="118" t="s">
        <v>1598</v>
      </c>
      <c r="K5" s="119" t="s">
        <v>1599</v>
      </c>
      <c r="L5" s="118" t="s">
        <v>1342</v>
      </c>
      <c r="M5" s="118" t="s">
        <v>1600</v>
      </c>
    </row>
    <row r="6">
      <c r="A6" s="11" t="s">
        <v>365</v>
      </c>
      <c r="B6" s="121" t="s">
        <v>1601</v>
      </c>
      <c r="C6" s="123" t="s">
        <v>397</v>
      </c>
      <c r="D6" s="123" t="s">
        <v>1605</v>
      </c>
      <c r="E6" s="125"/>
      <c r="F6" s="121" t="s">
        <v>1601</v>
      </c>
      <c r="G6" s="121" t="s">
        <v>1601</v>
      </c>
      <c r="H6" s="121" t="s">
        <v>1601</v>
      </c>
      <c r="I6" s="125"/>
      <c r="J6" s="17"/>
      <c r="K6" s="17"/>
      <c r="L6" s="128" t="s">
        <v>1606</v>
      </c>
      <c r="M6" s="15" t="s">
        <v>1608</v>
      </c>
    </row>
    <row r="7" ht="84.75" customHeight="1">
      <c r="M7" s="15" t="s">
        <v>384</v>
      </c>
    </row>
    <row r="8">
      <c r="A8" s="11" t="s">
        <v>1610</v>
      </c>
      <c r="B8" s="125"/>
      <c r="C8" s="125"/>
      <c r="D8" s="125"/>
      <c r="E8" s="125"/>
      <c r="F8" s="125"/>
      <c r="G8" s="125"/>
      <c r="H8" s="125"/>
      <c r="I8" s="125"/>
      <c r="J8" s="17"/>
      <c r="K8" s="17"/>
      <c r="L8" s="130"/>
      <c r="M8" s="63" t="s">
        <v>1612</v>
      </c>
    </row>
    <row r="9" ht="60.0" customHeight="1">
      <c r="A9" s="15" t="s">
        <v>1615</v>
      </c>
      <c r="B9" s="125"/>
      <c r="C9" s="131"/>
      <c r="D9" s="131"/>
      <c r="E9" s="121" t="s">
        <v>1601</v>
      </c>
      <c r="F9" s="131"/>
      <c r="G9" s="131"/>
      <c r="H9" s="131"/>
      <c r="I9" s="121" t="s">
        <v>1601</v>
      </c>
      <c r="J9" s="121" t="s">
        <v>1601</v>
      </c>
      <c r="K9" s="121" t="s">
        <v>1601</v>
      </c>
      <c r="L9" s="15" t="s">
        <v>1618</v>
      </c>
      <c r="M9" s="15" t="s">
        <v>1619</v>
      </c>
    </row>
    <row r="10">
      <c r="L10" s="128" t="s">
        <v>1620</v>
      </c>
      <c r="M10" s="15" t="s">
        <v>1621</v>
      </c>
    </row>
    <row r="11">
      <c r="A11" s="135" t="s">
        <v>1622</v>
      </c>
      <c r="B11" s="125"/>
      <c r="C11" s="121" t="s">
        <v>1601</v>
      </c>
      <c r="D11" s="125"/>
      <c r="E11" s="121" t="s">
        <v>1601</v>
      </c>
      <c r="F11" s="125"/>
      <c r="G11" s="125"/>
      <c r="H11" s="125"/>
      <c r="I11" s="125"/>
      <c r="J11" s="17"/>
      <c r="K11" s="17"/>
      <c r="L11" s="138" t="s">
        <v>1644</v>
      </c>
      <c r="M11" s="15" t="s">
        <v>1646</v>
      </c>
    </row>
    <row r="12">
      <c r="M12" s="15" t="s">
        <v>44</v>
      </c>
    </row>
    <row r="13">
      <c r="M13" s="15" t="s">
        <v>1648</v>
      </c>
    </row>
    <row r="14">
      <c r="M14" s="15" t="s">
        <v>1649</v>
      </c>
    </row>
    <row r="15">
      <c r="A15" s="15" t="s">
        <v>1650</v>
      </c>
      <c r="B15" s="125"/>
      <c r="C15" s="125"/>
      <c r="D15" s="121" t="s">
        <v>1601</v>
      </c>
      <c r="E15" s="121" t="s">
        <v>1601</v>
      </c>
      <c r="F15" s="121" t="s">
        <v>1601</v>
      </c>
      <c r="G15" s="121" t="s">
        <v>1601</v>
      </c>
      <c r="H15" s="121" t="s">
        <v>1601</v>
      </c>
      <c r="I15" s="121" t="s">
        <v>1601</v>
      </c>
      <c r="J15" s="121" t="s">
        <v>1601</v>
      </c>
      <c r="K15" s="121" t="s">
        <v>1601</v>
      </c>
      <c r="L15" s="128" t="s">
        <v>1654</v>
      </c>
      <c r="M15" s="15" t="s">
        <v>1655</v>
      </c>
    </row>
    <row r="16">
      <c r="M16" s="15" t="s">
        <v>1656</v>
      </c>
    </row>
    <row r="17" ht="87.75" customHeight="1">
      <c r="M17" s="125"/>
    </row>
    <row r="18">
      <c r="A18" s="15" t="s">
        <v>858</v>
      </c>
      <c r="B18" s="121" t="s">
        <v>1601</v>
      </c>
      <c r="C18" s="125"/>
      <c r="D18" s="125"/>
      <c r="E18" s="121" t="s">
        <v>1601</v>
      </c>
      <c r="F18" s="142"/>
      <c r="G18" s="121" t="s">
        <v>1601</v>
      </c>
      <c r="H18" s="121" t="s">
        <v>1601</v>
      </c>
      <c r="I18" s="121" t="s">
        <v>1601</v>
      </c>
      <c r="J18" s="121" t="s">
        <v>1601</v>
      </c>
      <c r="K18" s="17"/>
      <c r="L18" s="128" t="s">
        <v>1660</v>
      </c>
      <c r="M18" s="15" t="s">
        <v>1661</v>
      </c>
    </row>
    <row r="19" ht="47.25" customHeight="1">
      <c r="M19" s="15" t="s">
        <v>1662</v>
      </c>
    </row>
    <row r="20">
      <c r="A20" s="15" t="s">
        <v>1663</v>
      </c>
      <c r="B20" s="125"/>
      <c r="C20" s="131"/>
      <c r="D20" s="131"/>
      <c r="E20" s="131"/>
      <c r="F20" s="131"/>
      <c r="G20" s="125"/>
      <c r="H20" s="121" t="s">
        <v>1601</v>
      </c>
      <c r="I20" s="121" t="s">
        <v>1601</v>
      </c>
      <c r="J20" s="121" t="s">
        <v>1601</v>
      </c>
      <c r="K20" s="17"/>
      <c r="L20" s="138" t="s">
        <v>1668</v>
      </c>
      <c r="M20" s="15" t="s">
        <v>1669</v>
      </c>
    </row>
    <row r="21">
      <c r="M21" s="15" t="s">
        <v>1670</v>
      </c>
    </row>
    <row r="22">
      <c r="M22" s="15" t="s">
        <v>1671</v>
      </c>
    </row>
    <row r="23" ht="58.5" customHeight="1">
      <c r="M23" s="15" t="s">
        <v>1672</v>
      </c>
    </row>
    <row r="24">
      <c r="A24" s="15" t="s">
        <v>1673</v>
      </c>
      <c r="B24" s="121" t="s">
        <v>1601</v>
      </c>
      <c r="C24" s="131"/>
      <c r="D24" s="131"/>
      <c r="E24" s="131"/>
      <c r="F24" s="131"/>
      <c r="G24" s="125"/>
      <c r="H24" s="121" t="s">
        <v>1601</v>
      </c>
      <c r="I24" s="125"/>
      <c r="J24" s="17"/>
      <c r="K24" s="17"/>
      <c r="L24" s="128" t="s">
        <v>1676</v>
      </c>
      <c r="M24" s="15" t="s">
        <v>1677</v>
      </c>
    </row>
    <row r="25" ht="69.75" customHeight="1">
      <c r="M25" s="15" t="s">
        <v>1679</v>
      </c>
    </row>
    <row r="26">
      <c r="A26" s="15" t="s">
        <v>177</v>
      </c>
      <c r="B26" s="131"/>
      <c r="C26" s="150"/>
      <c r="D26" s="150"/>
      <c r="E26" s="150"/>
      <c r="F26" s="150"/>
      <c r="G26" s="17"/>
      <c r="H26" s="121" t="s">
        <v>1601</v>
      </c>
      <c r="I26" s="17"/>
      <c r="J26" s="17"/>
      <c r="K26" s="17"/>
      <c r="L26" s="128" t="s">
        <v>1684</v>
      </c>
      <c r="M26" s="128" t="s">
        <v>1686</v>
      </c>
    </row>
    <row r="27" ht="105.75" customHeight="1"/>
    <row r="28">
      <c r="A28" s="15" t="s">
        <v>1688</v>
      </c>
      <c r="B28" s="131"/>
      <c r="C28" s="150"/>
      <c r="D28" s="150"/>
      <c r="E28" s="150"/>
      <c r="F28" s="150"/>
      <c r="G28" s="121" t="s">
        <v>1601</v>
      </c>
      <c r="H28" s="121" t="s">
        <v>1601</v>
      </c>
      <c r="I28" s="121" t="s">
        <v>1601</v>
      </c>
      <c r="J28" s="150"/>
      <c r="K28" s="17"/>
      <c r="L28" s="15" t="s">
        <v>1690</v>
      </c>
      <c r="M28" s="150"/>
    </row>
    <row r="29">
      <c r="A29" s="15" t="s">
        <v>1691</v>
      </c>
      <c r="B29" s="121" t="s">
        <v>1601</v>
      </c>
      <c r="C29" s="125"/>
      <c r="D29" s="125"/>
      <c r="E29" s="125"/>
      <c r="F29" s="125"/>
      <c r="G29" s="125"/>
      <c r="H29" s="125"/>
      <c r="I29" s="125"/>
      <c r="J29" s="17"/>
      <c r="K29" s="17"/>
      <c r="L29" s="138" t="s">
        <v>1694</v>
      </c>
      <c r="M29" s="15" t="s">
        <v>1696</v>
      </c>
    </row>
    <row r="30">
      <c r="M30" s="15" t="s">
        <v>1697</v>
      </c>
    </row>
    <row r="31">
      <c r="M31" s="15" t="s">
        <v>1699</v>
      </c>
    </row>
    <row r="32">
      <c r="M32" s="15" t="s">
        <v>1192</v>
      </c>
    </row>
    <row r="33">
      <c r="A33" s="15" t="s">
        <v>1700</v>
      </c>
      <c r="B33" s="125"/>
      <c r="C33" s="17"/>
      <c r="D33" s="17"/>
      <c r="E33" s="17"/>
      <c r="F33" s="17"/>
      <c r="G33" s="125"/>
      <c r="H33" s="125"/>
      <c r="I33" s="125"/>
      <c r="J33" s="17"/>
      <c r="K33" s="121" t="s">
        <v>1601</v>
      </c>
      <c r="L33" s="155" t="s">
        <v>1702</v>
      </c>
      <c r="M33" s="15" t="s">
        <v>1706</v>
      </c>
    </row>
    <row r="34">
      <c r="M34" s="15" t="s">
        <v>1707</v>
      </c>
    </row>
    <row r="35">
      <c r="M35" s="15" t="s">
        <v>1709</v>
      </c>
    </row>
    <row r="36">
      <c r="M36" s="15" t="s">
        <v>1710</v>
      </c>
    </row>
    <row r="37">
      <c r="M37" s="128" t="s">
        <v>1711</v>
      </c>
    </row>
    <row r="38">
      <c r="A38" s="15" t="s">
        <v>1713</v>
      </c>
      <c r="B38" s="131"/>
      <c r="C38" s="150"/>
      <c r="D38" s="150"/>
      <c r="E38" s="150"/>
      <c r="F38" s="150"/>
      <c r="G38" s="121" t="s">
        <v>1601</v>
      </c>
      <c r="H38" s="121" t="s">
        <v>1601</v>
      </c>
      <c r="I38" s="131"/>
      <c r="J38" s="150"/>
      <c r="K38" s="17"/>
      <c r="L38" s="128" t="s">
        <v>1717</v>
      </c>
      <c r="M38" s="15" t="s">
        <v>1719</v>
      </c>
    </row>
    <row r="39" ht="39.75" customHeight="1">
      <c r="M39" s="158"/>
    </row>
    <row r="40">
      <c r="A40" s="15" t="s">
        <v>1725</v>
      </c>
      <c r="B40" s="131"/>
      <c r="C40" s="11" t="s">
        <v>1601</v>
      </c>
      <c r="D40" s="150"/>
      <c r="E40" s="150"/>
      <c r="F40" s="121" t="s">
        <v>1601</v>
      </c>
      <c r="G40" s="150"/>
      <c r="H40" s="150"/>
      <c r="I40" s="150"/>
      <c r="J40" s="150"/>
      <c r="K40" s="17"/>
      <c r="L40" s="15" t="s">
        <v>1728</v>
      </c>
      <c r="M40" s="15" t="s">
        <v>1729</v>
      </c>
    </row>
    <row r="41" ht="81.75" customHeight="1">
      <c r="M41" s="15" t="s">
        <v>1730</v>
      </c>
    </row>
    <row r="42">
      <c r="A42" s="15" t="s">
        <v>1731</v>
      </c>
      <c r="B42" s="131"/>
      <c r="C42" s="150"/>
      <c r="D42" s="150"/>
      <c r="E42" s="150"/>
      <c r="F42" s="150"/>
      <c r="G42" s="150"/>
      <c r="H42" s="150"/>
      <c r="I42" s="150"/>
      <c r="J42" s="150"/>
      <c r="K42" s="17"/>
      <c r="L42" s="15" t="s">
        <v>1734</v>
      </c>
      <c r="M42" s="161" t="s">
        <v>1735</v>
      </c>
    </row>
    <row r="43" ht="45.75" customHeight="1">
      <c r="M43" s="163" t="s">
        <v>1738</v>
      </c>
    </row>
    <row r="44">
      <c r="A44" s="13" t="s">
        <v>1131</v>
      </c>
      <c r="B44" s="165" t="s">
        <v>1743</v>
      </c>
      <c r="C44" s="13" t="s">
        <v>1744</v>
      </c>
      <c r="D44" s="13" t="s">
        <v>1744</v>
      </c>
      <c r="E44" s="13" t="s">
        <v>1744</v>
      </c>
      <c r="F44" s="13" t="s">
        <v>1744</v>
      </c>
      <c r="G44" s="165" t="s">
        <v>1601</v>
      </c>
      <c r="H44" s="165" t="s">
        <v>1743</v>
      </c>
      <c r="I44" s="165" t="s">
        <v>1601</v>
      </c>
      <c r="J44" s="165" t="s">
        <v>1601</v>
      </c>
      <c r="K44" s="165" t="s">
        <v>1601</v>
      </c>
      <c r="L44" s="15" t="s">
        <v>1746</v>
      </c>
      <c r="M44" s="13" t="s">
        <v>67</v>
      </c>
    </row>
    <row r="45">
      <c r="A45" s="13" t="s">
        <v>1747</v>
      </c>
      <c r="D45" s="165" t="s">
        <v>1743</v>
      </c>
      <c r="G45" s="165" t="s">
        <v>1743</v>
      </c>
      <c r="H45" s="165" t="s">
        <v>1743</v>
      </c>
      <c r="I45" s="165" t="s">
        <v>1743</v>
      </c>
      <c r="K45" s="165" t="s">
        <v>1743</v>
      </c>
      <c r="L45" s="15" t="s">
        <v>1749</v>
      </c>
      <c r="M45" s="13" t="s">
        <v>1721</v>
      </c>
    </row>
    <row r="46">
      <c r="A46" s="13" t="s">
        <v>185</v>
      </c>
      <c r="C46" s="121" t="s">
        <v>1601</v>
      </c>
      <c r="D46" s="121" t="s">
        <v>1601</v>
      </c>
      <c r="E46" s="121" t="s">
        <v>1753</v>
      </c>
      <c r="F46" s="121" t="s">
        <v>1601</v>
      </c>
      <c r="L46" s="15" t="s">
        <v>1756</v>
      </c>
      <c r="M46" s="13" t="s">
        <v>1757</v>
      </c>
    </row>
    <row r="47">
      <c r="L47" s="15" t="s">
        <v>1759</v>
      </c>
      <c r="M47" s="13" t="s">
        <v>1760</v>
      </c>
    </row>
    <row r="48">
      <c r="A48" s="161" t="s">
        <v>872</v>
      </c>
      <c r="B48" s="62"/>
      <c r="C48" s="62"/>
      <c r="D48" s="166" t="s">
        <v>1601</v>
      </c>
      <c r="E48" s="166" t="s">
        <v>1601</v>
      </c>
      <c r="F48" s="166" t="s">
        <v>1601</v>
      </c>
      <c r="G48" s="166" t="s">
        <v>1601</v>
      </c>
      <c r="H48" s="166" t="s">
        <v>1601</v>
      </c>
      <c r="I48" s="62"/>
      <c r="J48" s="62"/>
      <c r="K48" s="166" t="s">
        <v>1601</v>
      </c>
      <c r="L48" s="161" t="s">
        <v>1764</v>
      </c>
      <c r="M48" s="58" t="s">
        <v>1765</v>
      </c>
    </row>
    <row r="49">
      <c r="A49" s="13" t="s">
        <v>1766</v>
      </c>
      <c r="C49" s="166" t="s">
        <v>1601</v>
      </c>
      <c r="E49" s="166" t="s">
        <v>1601</v>
      </c>
      <c r="F49" s="166" t="s">
        <v>1601</v>
      </c>
      <c r="G49" s="166" t="s">
        <v>1601</v>
      </c>
      <c r="H49" s="166" t="s">
        <v>1601</v>
      </c>
      <c r="I49" s="166" t="s">
        <v>1601</v>
      </c>
      <c r="L49" s="15" t="s">
        <v>1768</v>
      </c>
      <c r="M49" s="13" t="s">
        <v>1769</v>
      </c>
    </row>
    <row r="50">
      <c r="A50" s="13" t="s">
        <v>1770</v>
      </c>
      <c r="D50" s="166" t="s">
        <v>1601</v>
      </c>
      <c r="E50" s="166" t="s">
        <v>1601</v>
      </c>
      <c r="F50" s="166" t="s">
        <v>1601</v>
      </c>
      <c r="G50" s="166" t="s">
        <v>1601</v>
      </c>
      <c r="H50" s="166" t="s">
        <v>1601</v>
      </c>
      <c r="K50" s="166" t="s">
        <v>1601</v>
      </c>
      <c r="L50" s="15" t="s">
        <v>1771</v>
      </c>
      <c r="M50" s="15" t="s">
        <v>1772</v>
      </c>
    </row>
    <row r="51">
      <c r="L51" s="17"/>
    </row>
    <row r="52">
      <c r="L52" s="17"/>
    </row>
    <row r="53">
      <c r="L53" s="17"/>
    </row>
    <row r="54">
      <c r="L54" s="17"/>
    </row>
    <row r="55">
      <c r="L55" s="17"/>
    </row>
    <row r="56">
      <c r="L56" s="17"/>
    </row>
    <row r="57">
      <c r="L57" s="17"/>
    </row>
    <row r="58">
      <c r="L58" s="17"/>
    </row>
    <row r="59">
      <c r="L59" s="17"/>
    </row>
    <row r="60">
      <c r="L60" s="17"/>
    </row>
    <row r="61">
      <c r="L61" s="17"/>
    </row>
    <row r="62">
      <c r="L62" s="17"/>
    </row>
    <row r="63">
      <c r="L63" s="17"/>
    </row>
    <row r="64">
      <c r="L64" s="17"/>
    </row>
    <row r="65">
      <c r="L65" s="17"/>
    </row>
    <row r="66">
      <c r="L66" s="17"/>
    </row>
    <row r="67">
      <c r="L67" s="17"/>
    </row>
    <row r="68">
      <c r="L68" s="17"/>
    </row>
    <row r="69">
      <c r="L69" s="17"/>
    </row>
    <row r="70">
      <c r="L70" s="17"/>
    </row>
    <row r="71">
      <c r="L71" s="17"/>
    </row>
    <row r="72">
      <c r="L72" s="17"/>
    </row>
    <row r="73">
      <c r="L73" s="17"/>
    </row>
    <row r="74">
      <c r="L74" s="17"/>
    </row>
    <row r="75">
      <c r="L75" s="17"/>
    </row>
    <row r="76">
      <c r="L76" s="17"/>
    </row>
    <row r="77">
      <c r="L77" s="17"/>
    </row>
    <row r="78">
      <c r="L78" s="17"/>
    </row>
    <row r="79">
      <c r="L79" s="17"/>
    </row>
    <row r="80">
      <c r="L80" s="17"/>
    </row>
    <row r="81">
      <c r="L81" s="17"/>
    </row>
    <row r="82">
      <c r="L82" s="17"/>
    </row>
    <row r="83">
      <c r="L83" s="17"/>
    </row>
    <row r="84">
      <c r="L84" s="17"/>
    </row>
    <row r="85">
      <c r="L85" s="17"/>
    </row>
    <row r="86">
      <c r="L86" s="17"/>
    </row>
    <row r="87">
      <c r="L87" s="17"/>
    </row>
    <row r="88">
      <c r="L88" s="17"/>
    </row>
    <row r="89">
      <c r="L89" s="17"/>
    </row>
    <row r="90">
      <c r="L90" s="17"/>
    </row>
    <row r="91">
      <c r="L91" s="17"/>
    </row>
    <row r="92">
      <c r="L92" s="17"/>
    </row>
    <row r="93">
      <c r="L93" s="17"/>
    </row>
    <row r="94">
      <c r="L94" s="17"/>
    </row>
    <row r="95">
      <c r="L95" s="17"/>
    </row>
    <row r="96">
      <c r="L96" s="17"/>
    </row>
    <row r="97">
      <c r="L97" s="17"/>
    </row>
    <row r="98">
      <c r="L98" s="17"/>
    </row>
    <row r="99">
      <c r="L99" s="17"/>
    </row>
    <row r="100">
      <c r="L100" s="17"/>
    </row>
    <row r="101">
      <c r="L101" s="17"/>
    </row>
    <row r="102">
      <c r="L102" s="17"/>
    </row>
    <row r="103">
      <c r="L103" s="17"/>
    </row>
    <row r="104">
      <c r="L104" s="17"/>
    </row>
    <row r="105">
      <c r="L105" s="17"/>
    </row>
    <row r="106">
      <c r="L106" s="17"/>
    </row>
    <row r="107">
      <c r="L107" s="17"/>
    </row>
    <row r="108">
      <c r="L108" s="17"/>
    </row>
    <row r="109">
      <c r="L109" s="17"/>
    </row>
    <row r="110">
      <c r="L110" s="17"/>
    </row>
    <row r="111">
      <c r="L111" s="17"/>
    </row>
    <row r="112">
      <c r="L112" s="17"/>
    </row>
    <row r="113">
      <c r="L113" s="17"/>
    </row>
    <row r="114">
      <c r="L114" s="17"/>
    </row>
    <row r="115">
      <c r="L115" s="17"/>
    </row>
    <row r="116">
      <c r="L116" s="17"/>
    </row>
    <row r="117">
      <c r="L117" s="17"/>
    </row>
    <row r="118">
      <c r="L118" s="17"/>
    </row>
    <row r="119">
      <c r="L119" s="17"/>
    </row>
    <row r="120">
      <c r="L120" s="17"/>
    </row>
    <row r="121">
      <c r="L121" s="17"/>
    </row>
    <row r="122">
      <c r="L122" s="17"/>
    </row>
    <row r="123">
      <c r="L123" s="17"/>
    </row>
    <row r="124">
      <c r="L124" s="17"/>
    </row>
    <row r="125">
      <c r="L125" s="17"/>
    </row>
    <row r="126">
      <c r="L126" s="17"/>
    </row>
    <row r="127">
      <c r="L127" s="17"/>
    </row>
    <row r="128">
      <c r="L128" s="17"/>
    </row>
    <row r="129">
      <c r="L129" s="17"/>
    </row>
    <row r="130">
      <c r="L130" s="17"/>
    </row>
    <row r="131">
      <c r="L131" s="17"/>
    </row>
    <row r="132">
      <c r="L132" s="17"/>
    </row>
    <row r="133">
      <c r="L133" s="17"/>
    </row>
    <row r="134">
      <c r="L134" s="17"/>
    </row>
    <row r="135">
      <c r="L135" s="17"/>
    </row>
    <row r="136">
      <c r="L136" s="17"/>
    </row>
    <row r="137">
      <c r="L137" s="17"/>
    </row>
    <row r="138">
      <c r="L138" s="17"/>
    </row>
    <row r="139">
      <c r="L139" s="17"/>
    </row>
    <row r="140">
      <c r="L140" s="17"/>
    </row>
    <row r="141">
      <c r="L141" s="17"/>
    </row>
    <row r="142">
      <c r="L142" s="17"/>
    </row>
    <row r="143">
      <c r="L143" s="17"/>
    </row>
    <row r="144">
      <c r="L144" s="17"/>
    </row>
    <row r="145">
      <c r="L145" s="17"/>
    </row>
    <row r="146">
      <c r="L146" s="17"/>
    </row>
    <row r="147">
      <c r="L147" s="17"/>
    </row>
    <row r="148">
      <c r="L148" s="17"/>
    </row>
    <row r="149">
      <c r="L149" s="17"/>
    </row>
    <row r="150">
      <c r="L150" s="17"/>
    </row>
    <row r="151">
      <c r="L151" s="17"/>
    </row>
    <row r="152">
      <c r="L152" s="17"/>
    </row>
    <row r="153">
      <c r="L153" s="17"/>
    </row>
    <row r="154">
      <c r="L154" s="17"/>
    </row>
    <row r="155">
      <c r="L155" s="17"/>
    </row>
    <row r="156">
      <c r="L156" s="17"/>
    </row>
    <row r="157">
      <c r="L157" s="17"/>
    </row>
    <row r="158">
      <c r="L158" s="17"/>
    </row>
    <row r="159">
      <c r="L159" s="17"/>
    </row>
    <row r="160">
      <c r="L160" s="17"/>
    </row>
    <row r="161">
      <c r="L161" s="17"/>
    </row>
    <row r="162">
      <c r="L162" s="17"/>
    </row>
    <row r="163">
      <c r="L163" s="17"/>
    </row>
    <row r="164">
      <c r="L164" s="17"/>
    </row>
    <row r="165">
      <c r="L165" s="17"/>
    </row>
    <row r="166">
      <c r="L166" s="17"/>
    </row>
    <row r="167">
      <c r="L167" s="17"/>
    </row>
    <row r="168">
      <c r="L168" s="17"/>
    </row>
    <row r="169">
      <c r="L169" s="17"/>
    </row>
    <row r="170">
      <c r="L170" s="17"/>
    </row>
    <row r="171">
      <c r="L171" s="17"/>
    </row>
    <row r="172">
      <c r="L172" s="17"/>
    </row>
    <row r="173">
      <c r="L173" s="17"/>
    </row>
    <row r="174">
      <c r="L174" s="17"/>
    </row>
    <row r="175">
      <c r="L175" s="17"/>
    </row>
    <row r="176">
      <c r="L176" s="17"/>
    </row>
    <row r="177">
      <c r="L177" s="17"/>
    </row>
    <row r="178">
      <c r="L178" s="17"/>
    </row>
    <row r="179">
      <c r="L179" s="17"/>
    </row>
    <row r="180">
      <c r="L180" s="17"/>
    </row>
    <row r="181">
      <c r="L181" s="17"/>
    </row>
    <row r="182">
      <c r="L182" s="17"/>
    </row>
    <row r="183">
      <c r="L183" s="17"/>
    </row>
    <row r="184">
      <c r="L184" s="17"/>
    </row>
    <row r="185">
      <c r="L185" s="17"/>
    </row>
    <row r="186">
      <c r="L186" s="17"/>
    </row>
    <row r="187">
      <c r="L187" s="17"/>
    </row>
    <row r="188">
      <c r="L188" s="17"/>
    </row>
    <row r="189">
      <c r="L189" s="17"/>
    </row>
    <row r="190">
      <c r="L190" s="17"/>
    </row>
    <row r="191">
      <c r="L191" s="17"/>
    </row>
    <row r="192">
      <c r="L192" s="17"/>
    </row>
    <row r="193">
      <c r="L193" s="17"/>
    </row>
    <row r="194">
      <c r="L194" s="17"/>
    </row>
    <row r="195">
      <c r="L195" s="17"/>
    </row>
    <row r="196">
      <c r="L196" s="17"/>
    </row>
    <row r="197">
      <c r="L197" s="17"/>
    </row>
    <row r="198">
      <c r="L198" s="17"/>
    </row>
    <row r="199">
      <c r="L199" s="17"/>
    </row>
    <row r="200">
      <c r="L200" s="17"/>
    </row>
    <row r="201">
      <c r="L201" s="17"/>
    </row>
    <row r="202">
      <c r="L202" s="17"/>
    </row>
    <row r="203">
      <c r="L203" s="17"/>
    </row>
    <row r="204">
      <c r="L204" s="17"/>
    </row>
    <row r="205">
      <c r="L205" s="17"/>
    </row>
    <row r="206">
      <c r="L206" s="17"/>
    </row>
    <row r="207">
      <c r="L207" s="17"/>
    </row>
    <row r="208">
      <c r="L208" s="17"/>
    </row>
    <row r="209">
      <c r="L209" s="17"/>
    </row>
    <row r="210">
      <c r="L210" s="17"/>
    </row>
    <row r="211">
      <c r="L211" s="17"/>
    </row>
    <row r="212">
      <c r="L212" s="17"/>
    </row>
    <row r="213">
      <c r="L213" s="17"/>
    </row>
    <row r="214">
      <c r="L214" s="17"/>
    </row>
    <row r="215">
      <c r="L215" s="17"/>
    </row>
    <row r="216">
      <c r="L216" s="17"/>
    </row>
    <row r="217">
      <c r="L217" s="17"/>
    </row>
    <row r="218">
      <c r="L218" s="17"/>
    </row>
    <row r="219">
      <c r="L219" s="17"/>
    </row>
    <row r="220">
      <c r="L220" s="17"/>
    </row>
    <row r="221">
      <c r="L221" s="17"/>
    </row>
    <row r="222">
      <c r="L222" s="17"/>
    </row>
    <row r="223">
      <c r="L223" s="17"/>
    </row>
    <row r="224">
      <c r="L224" s="17"/>
    </row>
    <row r="225">
      <c r="L225" s="17"/>
    </row>
    <row r="226">
      <c r="L226" s="17"/>
    </row>
    <row r="227">
      <c r="L227" s="17"/>
    </row>
    <row r="228">
      <c r="L228" s="17"/>
    </row>
    <row r="229">
      <c r="L229" s="17"/>
    </row>
    <row r="230">
      <c r="L230" s="17"/>
    </row>
    <row r="231">
      <c r="L231" s="17"/>
    </row>
    <row r="232">
      <c r="L232" s="17"/>
    </row>
    <row r="233">
      <c r="L233" s="17"/>
    </row>
    <row r="234">
      <c r="L234" s="17"/>
    </row>
    <row r="235">
      <c r="L235" s="17"/>
    </row>
    <row r="236">
      <c r="L236" s="17"/>
    </row>
    <row r="237">
      <c r="L237" s="17"/>
    </row>
    <row r="238">
      <c r="L238" s="17"/>
    </row>
    <row r="239">
      <c r="L239" s="17"/>
    </row>
    <row r="240">
      <c r="L240" s="17"/>
    </row>
    <row r="241">
      <c r="L241" s="17"/>
    </row>
    <row r="242">
      <c r="L242" s="17"/>
    </row>
    <row r="243">
      <c r="L243" s="17"/>
    </row>
    <row r="244">
      <c r="L244" s="17"/>
    </row>
    <row r="245">
      <c r="L245" s="17"/>
    </row>
    <row r="246">
      <c r="L246" s="17"/>
    </row>
    <row r="247">
      <c r="L247" s="17"/>
    </row>
    <row r="248">
      <c r="L248" s="17"/>
    </row>
    <row r="249">
      <c r="L249" s="17"/>
    </row>
    <row r="250">
      <c r="L250" s="17"/>
    </row>
    <row r="251">
      <c r="L251" s="17"/>
    </row>
    <row r="252">
      <c r="L252" s="17"/>
    </row>
    <row r="253">
      <c r="L253" s="17"/>
    </row>
    <row r="254">
      <c r="L254" s="17"/>
    </row>
    <row r="255">
      <c r="L255" s="17"/>
    </row>
    <row r="256">
      <c r="L256" s="17"/>
    </row>
    <row r="257">
      <c r="L257" s="17"/>
    </row>
    <row r="258">
      <c r="L258" s="17"/>
    </row>
    <row r="259">
      <c r="L259" s="17"/>
    </row>
    <row r="260">
      <c r="L260" s="17"/>
    </row>
    <row r="261">
      <c r="L261" s="17"/>
    </row>
    <row r="262">
      <c r="L262" s="17"/>
    </row>
    <row r="263">
      <c r="L263" s="17"/>
    </row>
    <row r="264">
      <c r="L264" s="17"/>
    </row>
    <row r="265">
      <c r="L265" s="17"/>
    </row>
    <row r="266">
      <c r="L266" s="17"/>
    </row>
    <row r="267">
      <c r="L267" s="17"/>
    </row>
    <row r="268">
      <c r="L268" s="17"/>
    </row>
    <row r="269">
      <c r="L269" s="17"/>
    </row>
    <row r="270">
      <c r="L270" s="17"/>
    </row>
    <row r="271">
      <c r="L271" s="17"/>
    </row>
    <row r="272">
      <c r="L272" s="17"/>
    </row>
    <row r="273">
      <c r="L273" s="17"/>
    </row>
    <row r="274">
      <c r="L274" s="17"/>
    </row>
    <row r="275">
      <c r="L275" s="17"/>
    </row>
    <row r="276">
      <c r="L276" s="17"/>
    </row>
    <row r="277">
      <c r="L277" s="17"/>
    </row>
    <row r="278">
      <c r="L278" s="17"/>
    </row>
    <row r="279">
      <c r="L279" s="17"/>
    </row>
    <row r="280">
      <c r="L280" s="17"/>
    </row>
    <row r="281">
      <c r="L281" s="17"/>
    </row>
    <row r="282">
      <c r="L282" s="17"/>
    </row>
    <row r="283">
      <c r="L283" s="17"/>
    </row>
    <row r="284">
      <c r="L284" s="17"/>
    </row>
    <row r="285">
      <c r="L285" s="17"/>
    </row>
    <row r="286">
      <c r="L286" s="17"/>
    </row>
    <row r="287">
      <c r="L287" s="17"/>
    </row>
    <row r="288">
      <c r="L288" s="17"/>
    </row>
    <row r="289">
      <c r="L289" s="17"/>
    </row>
    <row r="290">
      <c r="L290" s="17"/>
    </row>
    <row r="291">
      <c r="L291" s="17"/>
    </row>
    <row r="292">
      <c r="L292" s="17"/>
    </row>
    <row r="293">
      <c r="L293" s="17"/>
    </row>
    <row r="294">
      <c r="L294" s="17"/>
    </row>
    <row r="295">
      <c r="L295" s="17"/>
    </row>
    <row r="296">
      <c r="L296" s="17"/>
    </row>
    <row r="297">
      <c r="L297" s="17"/>
    </row>
    <row r="298">
      <c r="L298" s="17"/>
    </row>
    <row r="299">
      <c r="L299" s="17"/>
    </row>
    <row r="300">
      <c r="L300" s="17"/>
    </row>
    <row r="301">
      <c r="L301" s="17"/>
    </row>
    <row r="302">
      <c r="L302" s="17"/>
    </row>
    <row r="303">
      <c r="L303" s="17"/>
    </row>
    <row r="304">
      <c r="L304" s="17"/>
    </row>
    <row r="305">
      <c r="L305" s="17"/>
    </row>
    <row r="306">
      <c r="L306" s="17"/>
    </row>
    <row r="307">
      <c r="L307" s="17"/>
    </row>
    <row r="308">
      <c r="L308" s="17"/>
    </row>
    <row r="309">
      <c r="L309" s="17"/>
    </row>
    <row r="310">
      <c r="L310" s="17"/>
    </row>
    <row r="311">
      <c r="L311" s="17"/>
    </row>
    <row r="312">
      <c r="L312" s="17"/>
    </row>
    <row r="313">
      <c r="L313" s="17"/>
    </row>
    <row r="314">
      <c r="L314" s="17"/>
    </row>
    <row r="315">
      <c r="L315" s="17"/>
    </row>
    <row r="316">
      <c r="L316" s="17"/>
    </row>
    <row r="317">
      <c r="L317" s="17"/>
    </row>
    <row r="318">
      <c r="L318" s="17"/>
    </row>
    <row r="319">
      <c r="L319" s="17"/>
    </row>
    <row r="320">
      <c r="L320" s="17"/>
    </row>
    <row r="321">
      <c r="L321" s="17"/>
    </row>
    <row r="322">
      <c r="L322" s="17"/>
    </row>
    <row r="323">
      <c r="L323" s="17"/>
    </row>
    <row r="324">
      <c r="L324" s="17"/>
    </row>
    <row r="325">
      <c r="L325" s="17"/>
    </row>
    <row r="326">
      <c r="L326" s="17"/>
    </row>
    <row r="327">
      <c r="L327" s="17"/>
    </row>
    <row r="328">
      <c r="L328" s="17"/>
    </row>
    <row r="329">
      <c r="L329" s="17"/>
    </row>
    <row r="330">
      <c r="L330" s="17"/>
    </row>
    <row r="331">
      <c r="L331" s="17"/>
    </row>
    <row r="332">
      <c r="L332" s="17"/>
    </row>
    <row r="333">
      <c r="L333" s="17"/>
    </row>
    <row r="334">
      <c r="L334" s="17"/>
    </row>
    <row r="335">
      <c r="L335" s="17"/>
    </row>
    <row r="336">
      <c r="L336" s="17"/>
    </row>
    <row r="337">
      <c r="L337" s="17"/>
    </row>
    <row r="338">
      <c r="L338" s="17"/>
    </row>
    <row r="339">
      <c r="L339" s="17"/>
    </row>
    <row r="340">
      <c r="L340" s="17"/>
    </row>
    <row r="341">
      <c r="L341" s="17"/>
    </row>
    <row r="342">
      <c r="L342" s="17"/>
    </row>
    <row r="343">
      <c r="L343" s="17"/>
    </row>
    <row r="344">
      <c r="L344" s="17"/>
    </row>
    <row r="345">
      <c r="L345" s="17"/>
    </row>
    <row r="346">
      <c r="L346" s="17"/>
    </row>
    <row r="347">
      <c r="L347" s="17"/>
    </row>
    <row r="348">
      <c r="L348" s="17"/>
    </row>
    <row r="349">
      <c r="L349" s="17"/>
    </row>
    <row r="350">
      <c r="L350" s="17"/>
    </row>
    <row r="351">
      <c r="L351" s="17"/>
    </row>
    <row r="352">
      <c r="L352" s="17"/>
    </row>
    <row r="353">
      <c r="L353" s="17"/>
    </row>
    <row r="354">
      <c r="L354" s="17"/>
    </row>
    <row r="355">
      <c r="L355" s="17"/>
    </row>
    <row r="356">
      <c r="L356" s="17"/>
    </row>
    <row r="357">
      <c r="L357" s="17"/>
    </row>
    <row r="358">
      <c r="L358" s="17"/>
    </row>
    <row r="359">
      <c r="L359" s="17"/>
    </row>
    <row r="360">
      <c r="L360" s="17"/>
    </row>
    <row r="361">
      <c r="L361" s="17"/>
    </row>
    <row r="362">
      <c r="L362" s="17"/>
    </row>
    <row r="363">
      <c r="L363" s="17"/>
    </row>
    <row r="364">
      <c r="L364" s="17"/>
    </row>
    <row r="365">
      <c r="L365" s="17"/>
    </row>
    <row r="366">
      <c r="L366" s="17"/>
    </row>
    <row r="367">
      <c r="L367" s="17"/>
    </row>
    <row r="368">
      <c r="L368" s="17"/>
    </row>
    <row r="369">
      <c r="L369" s="17"/>
    </row>
    <row r="370">
      <c r="L370" s="17"/>
    </row>
    <row r="371">
      <c r="L371" s="17"/>
    </row>
    <row r="372">
      <c r="L372" s="17"/>
    </row>
    <row r="373">
      <c r="L373" s="17"/>
    </row>
    <row r="374">
      <c r="L374" s="17"/>
    </row>
    <row r="375">
      <c r="L375" s="17"/>
    </row>
    <row r="376">
      <c r="L376" s="17"/>
    </row>
    <row r="377">
      <c r="L377" s="17"/>
    </row>
    <row r="378">
      <c r="L378" s="17"/>
    </row>
    <row r="379">
      <c r="L379" s="17"/>
    </row>
    <row r="380">
      <c r="L380" s="17"/>
    </row>
    <row r="381">
      <c r="L381" s="17"/>
    </row>
    <row r="382">
      <c r="L382" s="17"/>
    </row>
    <row r="383">
      <c r="L383" s="17"/>
    </row>
    <row r="384">
      <c r="L384" s="17"/>
    </row>
    <row r="385">
      <c r="L385" s="17"/>
    </row>
    <row r="386">
      <c r="L386" s="17"/>
    </row>
    <row r="387">
      <c r="L387" s="17"/>
    </row>
    <row r="388">
      <c r="L388" s="17"/>
    </row>
    <row r="389">
      <c r="L389" s="17"/>
    </row>
    <row r="390">
      <c r="L390" s="17"/>
    </row>
    <row r="391">
      <c r="L391" s="17"/>
    </row>
    <row r="392">
      <c r="L392" s="17"/>
    </row>
    <row r="393">
      <c r="L393" s="17"/>
    </row>
    <row r="394">
      <c r="L394" s="17"/>
    </row>
    <row r="395">
      <c r="L395" s="17"/>
    </row>
    <row r="396">
      <c r="L396" s="17"/>
    </row>
    <row r="397">
      <c r="L397" s="17"/>
    </row>
    <row r="398">
      <c r="L398" s="17"/>
    </row>
    <row r="399">
      <c r="L399" s="17"/>
    </row>
    <row r="400">
      <c r="L400" s="17"/>
    </row>
    <row r="401">
      <c r="L401" s="17"/>
    </row>
    <row r="402">
      <c r="L402" s="17"/>
    </row>
    <row r="403">
      <c r="L403" s="17"/>
    </row>
    <row r="404">
      <c r="L404" s="17"/>
    </row>
    <row r="405">
      <c r="L405" s="17"/>
    </row>
    <row r="406">
      <c r="L406" s="17"/>
    </row>
    <row r="407">
      <c r="L407" s="17"/>
    </row>
    <row r="408">
      <c r="L408" s="17"/>
    </row>
    <row r="409">
      <c r="L409" s="17"/>
    </row>
    <row r="410">
      <c r="L410" s="17"/>
    </row>
    <row r="411">
      <c r="L411" s="17"/>
    </row>
    <row r="412">
      <c r="L412" s="17"/>
    </row>
    <row r="413">
      <c r="L413" s="17"/>
    </row>
    <row r="414">
      <c r="L414" s="17"/>
    </row>
    <row r="415">
      <c r="L415" s="17"/>
    </row>
    <row r="416">
      <c r="L416" s="17"/>
    </row>
    <row r="417">
      <c r="L417" s="17"/>
    </row>
    <row r="418">
      <c r="L418" s="17"/>
    </row>
    <row r="419">
      <c r="L419" s="17"/>
    </row>
    <row r="420">
      <c r="L420" s="17"/>
    </row>
    <row r="421">
      <c r="L421" s="17"/>
    </row>
    <row r="422">
      <c r="L422" s="17"/>
    </row>
    <row r="423">
      <c r="L423" s="17"/>
    </row>
    <row r="424">
      <c r="L424" s="17"/>
    </row>
    <row r="425">
      <c r="L425" s="17"/>
    </row>
    <row r="426">
      <c r="L426" s="17"/>
    </row>
    <row r="427">
      <c r="L427" s="17"/>
    </row>
    <row r="428">
      <c r="L428" s="17"/>
    </row>
    <row r="429">
      <c r="L429" s="17"/>
    </row>
    <row r="430">
      <c r="L430" s="17"/>
    </row>
    <row r="431">
      <c r="L431" s="17"/>
    </row>
    <row r="432">
      <c r="L432" s="17"/>
    </row>
    <row r="433">
      <c r="L433" s="17"/>
    </row>
    <row r="434">
      <c r="L434" s="17"/>
    </row>
    <row r="435">
      <c r="L435" s="17"/>
    </row>
    <row r="436">
      <c r="L436" s="17"/>
    </row>
    <row r="437">
      <c r="L437" s="17"/>
    </row>
    <row r="438">
      <c r="L438" s="17"/>
    </row>
    <row r="439">
      <c r="L439" s="17"/>
    </row>
    <row r="440">
      <c r="L440" s="17"/>
    </row>
    <row r="441">
      <c r="L441" s="17"/>
    </row>
    <row r="442">
      <c r="L442" s="17"/>
    </row>
    <row r="443">
      <c r="L443" s="17"/>
    </row>
    <row r="444">
      <c r="L444" s="17"/>
    </row>
    <row r="445">
      <c r="L445" s="17"/>
    </row>
    <row r="446">
      <c r="L446" s="17"/>
    </row>
    <row r="447">
      <c r="L447" s="17"/>
    </row>
    <row r="448">
      <c r="L448" s="17"/>
    </row>
    <row r="449">
      <c r="L449" s="17"/>
    </row>
    <row r="450">
      <c r="L450" s="17"/>
    </row>
    <row r="451">
      <c r="L451" s="17"/>
    </row>
    <row r="452">
      <c r="L452" s="17"/>
    </row>
    <row r="453">
      <c r="L453" s="17"/>
    </row>
    <row r="454">
      <c r="L454" s="17"/>
    </row>
    <row r="455">
      <c r="L455" s="17"/>
    </row>
    <row r="456">
      <c r="L456" s="17"/>
    </row>
    <row r="457">
      <c r="L457" s="17"/>
    </row>
    <row r="458">
      <c r="L458" s="17"/>
    </row>
    <row r="459">
      <c r="L459" s="17"/>
    </row>
    <row r="460">
      <c r="L460" s="17"/>
    </row>
    <row r="461">
      <c r="L461" s="17"/>
    </row>
    <row r="462">
      <c r="L462" s="17"/>
    </row>
    <row r="463">
      <c r="L463" s="17"/>
    </row>
    <row r="464">
      <c r="L464" s="17"/>
    </row>
    <row r="465">
      <c r="L465" s="17"/>
    </row>
    <row r="466">
      <c r="L466" s="17"/>
    </row>
    <row r="467">
      <c r="L467" s="17"/>
    </row>
    <row r="468">
      <c r="L468" s="17"/>
    </row>
    <row r="469">
      <c r="L469" s="17"/>
    </row>
    <row r="470">
      <c r="L470" s="17"/>
    </row>
    <row r="471">
      <c r="L471" s="17"/>
    </row>
    <row r="472">
      <c r="L472" s="17"/>
    </row>
    <row r="473">
      <c r="L473" s="17"/>
    </row>
    <row r="474">
      <c r="L474" s="17"/>
    </row>
    <row r="475">
      <c r="L475" s="17"/>
    </row>
    <row r="476">
      <c r="L476" s="17"/>
    </row>
    <row r="477">
      <c r="L477" s="17"/>
    </row>
    <row r="478">
      <c r="L478" s="17"/>
    </row>
    <row r="479">
      <c r="L479" s="17"/>
    </row>
    <row r="480">
      <c r="L480" s="17"/>
    </row>
    <row r="481">
      <c r="L481" s="17"/>
    </row>
    <row r="482">
      <c r="L482" s="17"/>
    </row>
    <row r="483">
      <c r="L483" s="17"/>
    </row>
    <row r="484">
      <c r="L484" s="17"/>
    </row>
    <row r="485">
      <c r="L485" s="17"/>
    </row>
    <row r="486">
      <c r="L486" s="17"/>
    </row>
    <row r="487">
      <c r="L487" s="17"/>
    </row>
    <row r="488">
      <c r="L488" s="17"/>
    </row>
    <row r="489">
      <c r="L489" s="17"/>
    </row>
    <row r="490">
      <c r="L490" s="17"/>
    </row>
    <row r="491">
      <c r="L491" s="17"/>
    </row>
    <row r="492">
      <c r="L492" s="17"/>
    </row>
    <row r="493">
      <c r="L493" s="17"/>
    </row>
    <row r="494">
      <c r="L494" s="17"/>
    </row>
    <row r="495">
      <c r="L495" s="17"/>
    </row>
    <row r="496">
      <c r="L496" s="17"/>
    </row>
    <row r="497">
      <c r="L497" s="17"/>
    </row>
    <row r="498">
      <c r="L498" s="17"/>
    </row>
    <row r="499">
      <c r="L499" s="17"/>
    </row>
    <row r="500">
      <c r="L500" s="17"/>
    </row>
    <row r="501">
      <c r="L501" s="17"/>
    </row>
    <row r="502">
      <c r="L502" s="17"/>
    </row>
    <row r="503">
      <c r="L503" s="17"/>
    </row>
    <row r="504">
      <c r="L504" s="17"/>
    </row>
    <row r="505">
      <c r="L505" s="17"/>
    </row>
    <row r="506">
      <c r="L506" s="17"/>
    </row>
    <row r="507">
      <c r="L507" s="17"/>
    </row>
    <row r="508">
      <c r="L508" s="17"/>
    </row>
    <row r="509">
      <c r="L509" s="17"/>
    </row>
    <row r="510">
      <c r="L510" s="17"/>
    </row>
    <row r="511">
      <c r="L511" s="17"/>
    </row>
    <row r="512">
      <c r="L512" s="17"/>
    </row>
    <row r="513">
      <c r="L513" s="17"/>
    </row>
    <row r="514">
      <c r="L514" s="17"/>
    </row>
    <row r="515">
      <c r="L515" s="17"/>
    </row>
    <row r="516">
      <c r="L516" s="17"/>
    </row>
    <row r="517">
      <c r="L517" s="17"/>
    </row>
    <row r="518">
      <c r="L518" s="17"/>
    </row>
    <row r="519">
      <c r="L519" s="17"/>
    </row>
    <row r="520">
      <c r="L520" s="17"/>
    </row>
    <row r="521">
      <c r="L521" s="17"/>
    </row>
    <row r="522">
      <c r="L522" s="17"/>
    </row>
    <row r="523">
      <c r="L523" s="17"/>
    </row>
    <row r="524">
      <c r="L524" s="17"/>
    </row>
    <row r="525">
      <c r="L525" s="17"/>
    </row>
    <row r="526">
      <c r="L526" s="17"/>
    </row>
    <row r="527">
      <c r="L527" s="17"/>
    </row>
    <row r="528">
      <c r="L528" s="17"/>
    </row>
    <row r="529">
      <c r="L529" s="17"/>
    </row>
    <row r="530">
      <c r="L530" s="17"/>
    </row>
    <row r="531">
      <c r="L531" s="17"/>
    </row>
    <row r="532">
      <c r="L532" s="17"/>
    </row>
    <row r="533">
      <c r="L533" s="17"/>
    </row>
    <row r="534">
      <c r="L534" s="17"/>
    </row>
    <row r="535">
      <c r="L535" s="17"/>
    </row>
    <row r="536">
      <c r="L536" s="17"/>
    </row>
    <row r="537">
      <c r="L537" s="17"/>
    </row>
    <row r="538">
      <c r="L538" s="17"/>
    </row>
    <row r="539">
      <c r="L539" s="17"/>
    </row>
    <row r="540">
      <c r="L540" s="17"/>
    </row>
    <row r="541">
      <c r="L541" s="17"/>
    </row>
    <row r="542">
      <c r="L542" s="17"/>
    </row>
    <row r="543">
      <c r="L543" s="17"/>
    </row>
    <row r="544">
      <c r="L544" s="17"/>
    </row>
    <row r="545">
      <c r="L545" s="17"/>
    </row>
    <row r="546">
      <c r="L546" s="17"/>
    </row>
    <row r="547">
      <c r="L547" s="17"/>
    </row>
    <row r="548">
      <c r="L548" s="17"/>
    </row>
    <row r="549">
      <c r="L549" s="17"/>
    </row>
    <row r="550">
      <c r="L550" s="17"/>
    </row>
    <row r="551">
      <c r="L551" s="17"/>
    </row>
    <row r="552">
      <c r="L552" s="17"/>
    </row>
    <row r="553">
      <c r="L553" s="17"/>
    </row>
    <row r="554">
      <c r="L554" s="17"/>
    </row>
    <row r="555">
      <c r="L555" s="17"/>
    </row>
    <row r="556">
      <c r="L556" s="17"/>
    </row>
    <row r="557">
      <c r="L557" s="17"/>
    </row>
    <row r="558">
      <c r="L558" s="17"/>
    </row>
    <row r="559">
      <c r="L559" s="17"/>
    </row>
    <row r="560">
      <c r="L560" s="17"/>
    </row>
    <row r="561">
      <c r="L561" s="17"/>
    </row>
    <row r="562">
      <c r="L562" s="17"/>
    </row>
    <row r="563">
      <c r="L563" s="17"/>
    </row>
    <row r="564">
      <c r="L564" s="17"/>
    </row>
    <row r="565">
      <c r="L565" s="17"/>
    </row>
    <row r="566">
      <c r="L566" s="17"/>
    </row>
    <row r="567">
      <c r="L567" s="17"/>
    </row>
    <row r="568">
      <c r="L568" s="17"/>
    </row>
    <row r="569">
      <c r="L569" s="17"/>
    </row>
    <row r="570">
      <c r="L570" s="17"/>
    </row>
    <row r="571">
      <c r="L571" s="17"/>
    </row>
    <row r="572">
      <c r="L572" s="17"/>
    </row>
    <row r="573">
      <c r="L573" s="17"/>
    </row>
    <row r="574">
      <c r="L574" s="17"/>
    </row>
    <row r="575">
      <c r="L575" s="17"/>
    </row>
    <row r="576">
      <c r="L576" s="17"/>
    </row>
    <row r="577">
      <c r="L577" s="17"/>
    </row>
    <row r="578">
      <c r="L578" s="17"/>
    </row>
    <row r="579">
      <c r="L579" s="17"/>
    </row>
    <row r="580">
      <c r="L580" s="17"/>
    </row>
    <row r="581">
      <c r="L581" s="17"/>
    </row>
    <row r="582">
      <c r="L582" s="17"/>
    </row>
    <row r="583">
      <c r="L583" s="17"/>
    </row>
    <row r="584">
      <c r="L584" s="17"/>
    </row>
    <row r="585">
      <c r="L585" s="17"/>
    </row>
    <row r="586">
      <c r="L586" s="17"/>
    </row>
    <row r="587">
      <c r="L587" s="17"/>
    </row>
    <row r="588">
      <c r="L588" s="17"/>
    </row>
    <row r="589">
      <c r="L589" s="17"/>
    </row>
    <row r="590">
      <c r="L590" s="17"/>
    </row>
    <row r="591">
      <c r="L591" s="17"/>
    </row>
    <row r="592">
      <c r="L592" s="17"/>
    </row>
    <row r="593">
      <c r="L593" s="17"/>
    </row>
    <row r="594">
      <c r="L594" s="17"/>
    </row>
    <row r="595">
      <c r="L595" s="17"/>
    </row>
    <row r="596">
      <c r="L596" s="17"/>
    </row>
    <row r="597">
      <c r="L597" s="17"/>
    </row>
    <row r="598">
      <c r="L598" s="17"/>
    </row>
    <row r="599">
      <c r="L599" s="17"/>
    </row>
    <row r="600">
      <c r="L600" s="17"/>
    </row>
    <row r="601">
      <c r="L601" s="17"/>
    </row>
    <row r="602">
      <c r="L602" s="17"/>
    </row>
    <row r="603">
      <c r="L603" s="17"/>
    </row>
    <row r="604">
      <c r="L604" s="17"/>
    </row>
    <row r="605">
      <c r="L605" s="17"/>
    </row>
    <row r="606">
      <c r="L606" s="17"/>
    </row>
    <row r="607">
      <c r="L607" s="17"/>
    </row>
    <row r="608">
      <c r="L608" s="17"/>
    </row>
    <row r="609">
      <c r="L609" s="17"/>
    </row>
    <row r="610">
      <c r="L610" s="17"/>
    </row>
    <row r="611">
      <c r="L611" s="17"/>
    </row>
    <row r="612">
      <c r="L612" s="17"/>
    </row>
    <row r="613">
      <c r="L613" s="17"/>
    </row>
    <row r="614">
      <c r="L614" s="17"/>
    </row>
    <row r="615">
      <c r="L615" s="17"/>
    </row>
    <row r="616">
      <c r="L616" s="17"/>
    </row>
    <row r="617">
      <c r="L617" s="17"/>
    </row>
    <row r="618">
      <c r="L618" s="17"/>
    </row>
    <row r="619">
      <c r="L619" s="17"/>
    </row>
    <row r="620">
      <c r="L620" s="17"/>
    </row>
    <row r="621">
      <c r="L621" s="17"/>
    </row>
    <row r="622">
      <c r="L622" s="17"/>
    </row>
    <row r="623">
      <c r="L623" s="17"/>
    </row>
    <row r="624">
      <c r="L624" s="17"/>
    </row>
    <row r="625">
      <c r="L625" s="17"/>
    </row>
    <row r="626">
      <c r="L626" s="17"/>
    </row>
    <row r="627">
      <c r="L627" s="17"/>
    </row>
    <row r="628">
      <c r="L628" s="17"/>
    </row>
    <row r="629">
      <c r="L629" s="17"/>
    </row>
    <row r="630">
      <c r="L630" s="17"/>
    </row>
    <row r="631">
      <c r="L631" s="17"/>
    </row>
    <row r="632">
      <c r="L632" s="17"/>
    </row>
    <row r="633">
      <c r="L633" s="17"/>
    </row>
    <row r="634">
      <c r="L634" s="17"/>
    </row>
    <row r="635">
      <c r="L635" s="17"/>
    </row>
    <row r="636">
      <c r="L636" s="17"/>
    </row>
    <row r="637">
      <c r="L637" s="17"/>
    </row>
    <row r="638">
      <c r="L638" s="17"/>
    </row>
    <row r="639">
      <c r="L639" s="17"/>
    </row>
    <row r="640">
      <c r="L640" s="17"/>
    </row>
    <row r="641">
      <c r="L641" s="17"/>
    </row>
    <row r="642">
      <c r="L642" s="17"/>
    </row>
    <row r="643">
      <c r="L643" s="17"/>
    </row>
    <row r="644">
      <c r="L644" s="17"/>
    </row>
    <row r="645">
      <c r="L645" s="17"/>
    </row>
    <row r="646">
      <c r="L646" s="17"/>
    </row>
    <row r="647">
      <c r="L647" s="17"/>
    </row>
    <row r="648">
      <c r="L648" s="17"/>
    </row>
    <row r="649">
      <c r="L649" s="17"/>
    </row>
    <row r="650">
      <c r="L650" s="17"/>
    </row>
    <row r="651">
      <c r="L651" s="17"/>
    </row>
    <row r="652">
      <c r="L652" s="17"/>
    </row>
    <row r="653">
      <c r="L653" s="17"/>
    </row>
    <row r="654">
      <c r="L654" s="17"/>
    </row>
    <row r="655">
      <c r="L655" s="17"/>
    </row>
    <row r="656">
      <c r="L656" s="17"/>
    </row>
    <row r="657">
      <c r="L657" s="17"/>
    </row>
    <row r="658">
      <c r="L658" s="17"/>
    </row>
    <row r="659">
      <c r="L659" s="17"/>
    </row>
    <row r="660">
      <c r="L660" s="17"/>
    </row>
    <row r="661">
      <c r="L661" s="17"/>
    </row>
    <row r="662">
      <c r="L662" s="17"/>
    </row>
    <row r="663">
      <c r="L663" s="17"/>
    </row>
    <row r="664">
      <c r="L664" s="17"/>
    </row>
    <row r="665">
      <c r="L665" s="17"/>
    </row>
    <row r="666">
      <c r="L666" s="17"/>
    </row>
    <row r="667">
      <c r="L667" s="17"/>
    </row>
    <row r="668">
      <c r="L668" s="17"/>
    </row>
    <row r="669">
      <c r="L669" s="17"/>
    </row>
    <row r="670">
      <c r="L670" s="17"/>
    </row>
    <row r="671">
      <c r="L671" s="17"/>
    </row>
    <row r="672">
      <c r="L672" s="17"/>
    </row>
    <row r="673">
      <c r="L673" s="17"/>
    </row>
    <row r="674">
      <c r="L674" s="17"/>
    </row>
    <row r="675">
      <c r="L675" s="17"/>
    </row>
    <row r="676">
      <c r="L676" s="17"/>
    </row>
    <row r="677">
      <c r="L677" s="17"/>
    </row>
    <row r="678">
      <c r="L678" s="17"/>
    </row>
    <row r="679">
      <c r="L679" s="17"/>
    </row>
    <row r="680">
      <c r="L680" s="17"/>
    </row>
    <row r="681">
      <c r="L681" s="17"/>
    </row>
    <row r="682">
      <c r="L682" s="17"/>
    </row>
    <row r="683">
      <c r="L683" s="17"/>
    </row>
    <row r="684">
      <c r="L684" s="17"/>
    </row>
    <row r="685">
      <c r="L685" s="17"/>
    </row>
    <row r="686">
      <c r="L686" s="17"/>
    </row>
    <row r="687">
      <c r="L687" s="17"/>
    </row>
    <row r="688">
      <c r="L688" s="17"/>
    </row>
    <row r="689">
      <c r="L689" s="17"/>
    </row>
    <row r="690">
      <c r="L690" s="17"/>
    </row>
    <row r="691">
      <c r="L691" s="17"/>
    </row>
    <row r="692">
      <c r="L692" s="17"/>
    </row>
    <row r="693">
      <c r="L693" s="17"/>
    </row>
    <row r="694">
      <c r="L694" s="17"/>
    </row>
    <row r="695">
      <c r="L695" s="17"/>
    </row>
    <row r="696">
      <c r="L696" s="17"/>
    </row>
    <row r="697">
      <c r="L697" s="17"/>
    </row>
    <row r="698">
      <c r="L698" s="17"/>
    </row>
    <row r="699">
      <c r="L699" s="17"/>
    </row>
    <row r="700">
      <c r="L700" s="17"/>
    </row>
    <row r="701">
      <c r="L701" s="17"/>
    </row>
    <row r="702">
      <c r="L702" s="17"/>
    </row>
    <row r="703">
      <c r="L703" s="17"/>
    </row>
    <row r="704">
      <c r="L704" s="17"/>
    </row>
    <row r="705">
      <c r="L705" s="17"/>
    </row>
    <row r="706">
      <c r="L706" s="17"/>
    </row>
    <row r="707">
      <c r="L707" s="17"/>
    </row>
    <row r="708">
      <c r="L708" s="17"/>
    </row>
    <row r="709">
      <c r="L709" s="17"/>
    </row>
    <row r="710">
      <c r="L710" s="17"/>
    </row>
    <row r="711">
      <c r="L711" s="17"/>
    </row>
    <row r="712">
      <c r="L712" s="17"/>
    </row>
    <row r="713">
      <c r="L713" s="17"/>
    </row>
    <row r="714">
      <c r="L714" s="17"/>
    </row>
    <row r="715">
      <c r="L715" s="17"/>
    </row>
    <row r="716">
      <c r="L716" s="17"/>
    </row>
    <row r="717">
      <c r="L717" s="17"/>
    </row>
    <row r="718">
      <c r="L718" s="17"/>
    </row>
    <row r="719">
      <c r="L719" s="17"/>
    </row>
    <row r="720">
      <c r="L720" s="17"/>
    </row>
    <row r="721">
      <c r="L721" s="17"/>
    </row>
    <row r="722">
      <c r="L722" s="17"/>
    </row>
    <row r="723">
      <c r="L723" s="17"/>
    </row>
    <row r="724">
      <c r="L724" s="17"/>
    </row>
    <row r="725">
      <c r="L725" s="17"/>
    </row>
    <row r="726">
      <c r="L726" s="17"/>
    </row>
    <row r="727">
      <c r="L727" s="17"/>
    </row>
    <row r="728">
      <c r="L728" s="17"/>
    </row>
    <row r="729">
      <c r="L729" s="17"/>
    </row>
    <row r="730">
      <c r="L730" s="17"/>
    </row>
    <row r="731">
      <c r="L731" s="17"/>
    </row>
    <row r="732">
      <c r="L732" s="17"/>
    </row>
    <row r="733">
      <c r="L733" s="17"/>
    </row>
    <row r="734">
      <c r="L734" s="17"/>
    </row>
    <row r="735">
      <c r="L735" s="17"/>
    </row>
    <row r="736">
      <c r="L736" s="17"/>
    </row>
    <row r="737">
      <c r="L737" s="17"/>
    </row>
    <row r="738">
      <c r="L738" s="17"/>
    </row>
    <row r="739">
      <c r="L739" s="17"/>
    </row>
    <row r="740">
      <c r="L740" s="17"/>
    </row>
    <row r="741">
      <c r="L741" s="17"/>
    </row>
    <row r="742">
      <c r="L742" s="17"/>
    </row>
    <row r="743">
      <c r="L743" s="17"/>
    </row>
    <row r="744">
      <c r="L744" s="17"/>
    </row>
    <row r="745">
      <c r="L745" s="17"/>
    </row>
    <row r="746">
      <c r="L746" s="17"/>
    </row>
    <row r="747">
      <c r="L747" s="17"/>
    </row>
    <row r="748">
      <c r="L748" s="17"/>
    </row>
    <row r="749">
      <c r="L749" s="17"/>
    </row>
    <row r="750">
      <c r="L750" s="17"/>
    </row>
    <row r="751">
      <c r="L751" s="17"/>
    </row>
    <row r="752">
      <c r="L752" s="17"/>
    </row>
    <row r="753">
      <c r="L753" s="17"/>
    </row>
    <row r="754">
      <c r="L754" s="17"/>
    </row>
    <row r="755">
      <c r="L755" s="17"/>
    </row>
    <row r="756">
      <c r="L756" s="17"/>
    </row>
    <row r="757">
      <c r="L757" s="17"/>
    </row>
    <row r="758">
      <c r="L758" s="17"/>
    </row>
    <row r="759">
      <c r="L759" s="17"/>
    </row>
    <row r="760">
      <c r="L760" s="17"/>
    </row>
    <row r="761">
      <c r="L761" s="17"/>
    </row>
    <row r="762">
      <c r="L762" s="17"/>
    </row>
    <row r="763">
      <c r="L763" s="17"/>
    </row>
    <row r="764">
      <c r="L764" s="17"/>
    </row>
    <row r="765">
      <c r="L765" s="17"/>
    </row>
    <row r="766">
      <c r="L766" s="17"/>
    </row>
    <row r="767">
      <c r="L767" s="17"/>
    </row>
    <row r="768">
      <c r="L768" s="17"/>
    </row>
    <row r="769">
      <c r="L769" s="17"/>
    </row>
    <row r="770">
      <c r="L770" s="17"/>
    </row>
    <row r="771">
      <c r="L771" s="17"/>
    </row>
    <row r="772">
      <c r="L772" s="17"/>
    </row>
    <row r="773">
      <c r="L773" s="17"/>
    </row>
    <row r="774">
      <c r="L774" s="17"/>
    </row>
    <row r="775">
      <c r="L775" s="17"/>
    </row>
    <row r="776">
      <c r="L776" s="17"/>
    </row>
    <row r="777">
      <c r="L777" s="17"/>
    </row>
    <row r="778">
      <c r="L778" s="17"/>
    </row>
    <row r="779">
      <c r="L779" s="17"/>
    </row>
    <row r="780">
      <c r="L780" s="17"/>
    </row>
    <row r="781">
      <c r="L781" s="17"/>
    </row>
    <row r="782">
      <c r="L782" s="17"/>
    </row>
    <row r="783">
      <c r="L783" s="17"/>
    </row>
    <row r="784">
      <c r="L784" s="17"/>
    </row>
    <row r="785">
      <c r="L785" s="17"/>
    </row>
    <row r="786">
      <c r="L786" s="17"/>
    </row>
    <row r="787">
      <c r="L787" s="17"/>
    </row>
    <row r="788">
      <c r="L788" s="17"/>
    </row>
    <row r="789">
      <c r="L789" s="17"/>
    </row>
    <row r="790">
      <c r="L790" s="17"/>
    </row>
    <row r="791">
      <c r="L791" s="17"/>
    </row>
    <row r="792">
      <c r="L792" s="17"/>
    </row>
    <row r="793">
      <c r="L793" s="17"/>
    </row>
    <row r="794">
      <c r="L794" s="17"/>
    </row>
    <row r="795">
      <c r="L795" s="17"/>
    </row>
    <row r="796">
      <c r="L796" s="17"/>
    </row>
    <row r="797">
      <c r="L797" s="17"/>
    </row>
    <row r="798">
      <c r="L798" s="17"/>
    </row>
    <row r="799">
      <c r="L799" s="17"/>
    </row>
    <row r="800">
      <c r="L800" s="17"/>
    </row>
    <row r="801">
      <c r="L801" s="17"/>
    </row>
    <row r="802">
      <c r="L802" s="17"/>
    </row>
    <row r="803">
      <c r="L803" s="17"/>
    </row>
    <row r="804">
      <c r="L804" s="17"/>
    </row>
    <row r="805">
      <c r="L805" s="17"/>
    </row>
    <row r="806">
      <c r="L806" s="17"/>
    </row>
    <row r="807">
      <c r="L807" s="17"/>
    </row>
    <row r="808">
      <c r="L808" s="17"/>
    </row>
    <row r="809">
      <c r="L809" s="17"/>
    </row>
    <row r="810">
      <c r="L810" s="17"/>
    </row>
    <row r="811">
      <c r="L811" s="17"/>
    </row>
    <row r="812">
      <c r="L812" s="17"/>
    </row>
    <row r="813">
      <c r="L813" s="17"/>
    </row>
    <row r="814">
      <c r="L814" s="17"/>
    </row>
    <row r="815">
      <c r="L815" s="17"/>
    </row>
    <row r="816">
      <c r="L816" s="17"/>
    </row>
    <row r="817">
      <c r="L817" s="17"/>
    </row>
    <row r="818">
      <c r="L818" s="17"/>
    </row>
    <row r="819">
      <c r="L819" s="17"/>
    </row>
    <row r="820">
      <c r="L820" s="17"/>
    </row>
    <row r="821">
      <c r="L821" s="17"/>
    </row>
    <row r="822">
      <c r="L822" s="17"/>
    </row>
    <row r="823">
      <c r="L823" s="17"/>
    </row>
    <row r="824">
      <c r="L824" s="17"/>
    </row>
    <row r="825">
      <c r="L825" s="17"/>
    </row>
    <row r="826">
      <c r="L826" s="17"/>
    </row>
    <row r="827">
      <c r="L827" s="17"/>
    </row>
    <row r="828">
      <c r="L828" s="17"/>
    </row>
    <row r="829">
      <c r="L829" s="17"/>
    </row>
    <row r="830">
      <c r="L830" s="17"/>
    </row>
    <row r="831">
      <c r="L831" s="17"/>
    </row>
    <row r="832">
      <c r="L832" s="17"/>
    </row>
    <row r="833">
      <c r="L833" s="17"/>
    </row>
    <row r="834">
      <c r="L834" s="17"/>
    </row>
    <row r="835">
      <c r="L835" s="17"/>
    </row>
    <row r="836">
      <c r="L836" s="17"/>
    </row>
    <row r="837">
      <c r="L837" s="17"/>
    </row>
    <row r="838">
      <c r="L838" s="17"/>
    </row>
    <row r="839">
      <c r="L839" s="17"/>
    </row>
    <row r="840">
      <c r="L840" s="17"/>
    </row>
    <row r="841">
      <c r="L841" s="17"/>
    </row>
    <row r="842">
      <c r="L842" s="17"/>
    </row>
    <row r="843">
      <c r="L843" s="17"/>
    </row>
    <row r="844">
      <c r="L844" s="17"/>
    </row>
    <row r="845">
      <c r="L845" s="17"/>
    </row>
    <row r="846">
      <c r="L846" s="17"/>
    </row>
    <row r="847">
      <c r="L847" s="17"/>
    </row>
    <row r="848">
      <c r="L848" s="17"/>
    </row>
    <row r="849">
      <c r="L849" s="17"/>
    </row>
    <row r="850">
      <c r="L850" s="17"/>
    </row>
    <row r="851">
      <c r="L851" s="17"/>
    </row>
    <row r="852">
      <c r="L852" s="17"/>
    </row>
    <row r="853">
      <c r="L853" s="17"/>
    </row>
    <row r="854">
      <c r="L854" s="17"/>
    </row>
    <row r="855">
      <c r="L855" s="17"/>
    </row>
    <row r="856">
      <c r="L856" s="17"/>
    </row>
    <row r="857">
      <c r="L857" s="17"/>
    </row>
    <row r="858">
      <c r="L858" s="17"/>
    </row>
    <row r="859">
      <c r="L859" s="17"/>
    </row>
    <row r="860">
      <c r="L860" s="17"/>
    </row>
    <row r="861">
      <c r="L861" s="17"/>
    </row>
    <row r="862">
      <c r="L862" s="17"/>
    </row>
    <row r="863">
      <c r="L863" s="17"/>
    </row>
    <row r="864">
      <c r="L864" s="17"/>
    </row>
    <row r="865">
      <c r="L865" s="17"/>
    </row>
    <row r="866">
      <c r="L866" s="17"/>
    </row>
    <row r="867">
      <c r="L867" s="17"/>
    </row>
    <row r="868">
      <c r="L868" s="17"/>
    </row>
    <row r="869">
      <c r="L869" s="17"/>
    </row>
    <row r="870">
      <c r="L870" s="17"/>
    </row>
    <row r="871">
      <c r="L871" s="17"/>
    </row>
    <row r="872">
      <c r="L872" s="17"/>
    </row>
    <row r="873">
      <c r="L873" s="17"/>
    </row>
    <row r="874">
      <c r="L874" s="17"/>
    </row>
    <row r="875">
      <c r="L875" s="17"/>
    </row>
    <row r="876">
      <c r="L876" s="17"/>
    </row>
    <row r="877">
      <c r="L877" s="17"/>
    </row>
    <row r="878">
      <c r="L878" s="17"/>
    </row>
    <row r="879">
      <c r="L879" s="17"/>
    </row>
    <row r="880">
      <c r="L880" s="17"/>
    </row>
    <row r="881">
      <c r="L881" s="17"/>
    </row>
    <row r="882">
      <c r="L882" s="17"/>
    </row>
    <row r="883">
      <c r="L883" s="17"/>
    </row>
    <row r="884">
      <c r="L884" s="17"/>
    </row>
    <row r="885">
      <c r="L885" s="17"/>
    </row>
    <row r="886">
      <c r="L886" s="17"/>
    </row>
    <row r="887">
      <c r="L887" s="17"/>
    </row>
    <row r="888">
      <c r="L888" s="17"/>
    </row>
    <row r="889">
      <c r="L889" s="17"/>
    </row>
    <row r="890">
      <c r="L890" s="17"/>
    </row>
    <row r="891">
      <c r="L891" s="17"/>
    </row>
    <row r="892">
      <c r="L892" s="17"/>
    </row>
    <row r="893">
      <c r="L893" s="17"/>
    </row>
    <row r="894">
      <c r="L894" s="17"/>
    </row>
    <row r="895">
      <c r="L895" s="17"/>
    </row>
    <row r="896">
      <c r="L896" s="17"/>
    </row>
    <row r="897">
      <c r="L897" s="17"/>
    </row>
    <row r="898">
      <c r="L898" s="17"/>
    </row>
    <row r="899">
      <c r="L899" s="17"/>
    </row>
    <row r="900">
      <c r="L900" s="17"/>
    </row>
    <row r="901">
      <c r="L901" s="17"/>
    </row>
    <row r="902">
      <c r="L902" s="17"/>
    </row>
    <row r="903">
      <c r="L903" s="17"/>
    </row>
    <row r="904">
      <c r="L904" s="17"/>
    </row>
    <row r="905">
      <c r="L905" s="17"/>
    </row>
    <row r="906">
      <c r="L906" s="17"/>
    </row>
    <row r="907">
      <c r="L907" s="17"/>
    </row>
    <row r="908">
      <c r="L908" s="17"/>
    </row>
    <row r="909">
      <c r="L909" s="17"/>
    </row>
    <row r="910">
      <c r="L910" s="17"/>
    </row>
    <row r="911">
      <c r="L911" s="17"/>
    </row>
    <row r="912">
      <c r="L912" s="17"/>
    </row>
    <row r="913">
      <c r="L913" s="17"/>
    </row>
    <row r="914">
      <c r="L914" s="17"/>
    </row>
    <row r="915">
      <c r="L915" s="17"/>
    </row>
    <row r="916">
      <c r="L916" s="17"/>
    </row>
    <row r="917">
      <c r="L917" s="17"/>
    </row>
    <row r="918">
      <c r="L918" s="17"/>
    </row>
    <row r="919">
      <c r="L919" s="17"/>
    </row>
    <row r="920">
      <c r="L920" s="17"/>
    </row>
    <row r="921">
      <c r="L921" s="17"/>
    </row>
    <row r="922">
      <c r="L922" s="17"/>
    </row>
    <row r="923">
      <c r="L923" s="17"/>
    </row>
    <row r="924">
      <c r="L924" s="17"/>
    </row>
    <row r="925">
      <c r="L925" s="17"/>
    </row>
    <row r="926">
      <c r="L926" s="17"/>
    </row>
    <row r="927">
      <c r="L927" s="17"/>
    </row>
    <row r="928">
      <c r="L928" s="17"/>
    </row>
    <row r="929">
      <c r="L929" s="17"/>
    </row>
    <row r="930">
      <c r="L930" s="17"/>
    </row>
    <row r="931">
      <c r="L931" s="17"/>
    </row>
    <row r="932">
      <c r="L932" s="17"/>
    </row>
    <row r="933">
      <c r="L933" s="17"/>
    </row>
    <row r="934">
      <c r="L934" s="17"/>
    </row>
    <row r="935">
      <c r="L935" s="17"/>
    </row>
    <row r="936">
      <c r="L936" s="17"/>
    </row>
    <row r="937">
      <c r="L937" s="17"/>
    </row>
    <row r="938">
      <c r="L938" s="17"/>
    </row>
    <row r="939">
      <c r="L939" s="17"/>
    </row>
    <row r="940">
      <c r="L940" s="17"/>
    </row>
    <row r="941">
      <c r="L941" s="17"/>
    </row>
    <row r="942">
      <c r="L942" s="17"/>
    </row>
    <row r="943">
      <c r="L943" s="17"/>
    </row>
    <row r="944">
      <c r="L944" s="17"/>
    </row>
    <row r="945">
      <c r="L945" s="17"/>
    </row>
    <row r="946">
      <c r="L946" s="17"/>
    </row>
    <row r="947">
      <c r="L947" s="17"/>
    </row>
    <row r="948">
      <c r="L948" s="17"/>
    </row>
    <row r="949">
      <c r="L949" s="17"/>
    </row>
    <row r="950">
      <c r="L950" s="17"/>
    </row>
    <row r="951">
      <c r="L951" s="17"/>
    </row>
    <row r="952">
      <c r="L952" s="17"/>
    </row>
    <row r="953">
      <c r="L953" s="17"/>
    </row>
    <row r="954">
      <c r="L954" s="17"/>
    </row>
    <row r="955">
      <c r="L955" s="17"/>
    </row>
    <row r="956">
      <c r="L956" s="17"/>
    </row>
    <row r="957">
      <c r="L957" s="17"/>
    </row>
    <row r="958">
      <c r="L958" s="17"/>
    </row>
    <row r="959">
      <c r="L959" s="17"/>
    </row>
    <row r="960">
      <c r="L960" s="17"/>
    </row>
    <row r="961">
      <c r="L961" s="17"/>
    </row>
    <row r="962">
      <c r="L962" s="17"/>
    </row>
    <row r="963">
      <c r="L963" s="17"/>
    </row>
    <row r="964">
      <c r="L964" s="17"/>
    </row>
    <row r="965">
      <c r="L965" s="17"/>
    </row>
    <row r="966">
      <c r="L966" s="17"/>
    </row>
    <row r="967">
      <c r="L967" s="17"/>
    </row>
    <row r="968">
      <c r="L968" s="17"/>
    </row>
    <row r="969">
      <c r="L969" s="17"/>
    </row>
    <row r="970">
      <c r="L970" s="17"/>
    </row>
    <row r="971">
      <c r="L971" s="17"/>
    </row>
    <row r="972">
      <c r="L972" s="17"/>
    </row>
    <row r="973">
      <c r="L973" s="17"/>
    </row>
    <row r="974">
      <c r="L974" s="17"/>
    </row>
    <row r="975">
      <c r="L975" s="17"/>
    </row>
    <row r="976">
      <c r="L976" s="17"/>
    </row>
    <row r="977">
      <c r="L977" s="17"/>
    </row>
    <row r="978">
      <c r="L978" s="17"/>
    </row>
    <row r="979">
      <c r="L979" s="17"/>
    </row>
    <row r="980">
      <c r="L980" s="17"/>
    </row>
    <row r="981">
      <c r="L981" s="17"/>
    </row>
    <row r="982">
      <c r="L982" s="17"/>
    </row>
    <row r="983">
      <c r="L983" s="17"/>
    </row>
    <row r="984">
      <c r="L984" s="17"/>
    </row>
    <row r="985">
      <c r="L985" s="17"/>
    </row>
    <row r="986">
      <c r="L986" s="17"/>
    </row>
    <row r="987">
      <c r="L987" s="17"/>
    </row>
    <row r="988">
      <c r="L988" s="17"/>
    </row>
    <row r="989">
      <c r="L989" s="17"/>
    </row>
    <row r="990">
      <c r="L990" s="17"/>
    </row>
    <row r="991">
      <c r="L991" s="17"/>
    </row>
    <row r="992">
      <c r="L992" s="17"/>
    </row>
    <row r="993">
      <c r="L993" s="17"/>
    </row>
    <row r="994">
      <c r="L994" s="17"/>
    </row>
    <row r="995">
      <c r="L995" s="17"/>
    </row>
    <row r="996">
      <c r="L996" s="17"/>
    </row>
    <row r="997">
      <c r="L997" s="17"/>
    </row>
    <row r="998">
      <c r="L998" s="17"/>
    </row>
    <row r="999">
      <c r="L999" s="17"/>
    </row>
    <row r="1000">
      <c r="L1000" s="17"/>
    </row>
    <row r="1001">
      <c r="L1001" s="17"/>
    </row>
  </sheetData>
  <mergeCells count="170">
    <mergeCell ref="G11:G14"/>
    <mergeCell ref="F11:F14"/>
    <mergeCell ref="G6:G7"/>
    <mergeCell ref="G9:G10"/>
    <mergeCell ref="E6:E7"/>
    <mergeCell ref="H11:H14"/>
    <mergeCell ref="J9:J10"/>
    <mergeCell ref="F9:F10"/>
    <mergeCell ref="I11:I14"/>
    <mergeCell ref="K6:K7"/>
    <mergeCell ref="K9:K10"/>
    <mergeCell ref="E11:E14"/>
    <mergeCell ref="E9:E10"/>
    <mergeCell ref="C9:C10"/>
    <mergeCell ref="D9:D10"/>
    <mergeCell ref="A9:A10"/>
    <mergeCell ref="B9:B10"/>
    <mergeCell ref="I9:I10"/>
    <mergeCell ref="H9:H10"/>
    <mergeCell ref="F6:F7"/>
    <mergeCell ref="H6:H7"/>
    <mergeCell ref="D6:D7"/>
    <mergeCell ref="A4:M4"/>
    <mergeCell ref="A6:A7"/>
    <mergeCell ref="L6:L7"/>
    <mergeCell ref="B6:B7"/>
    <mergeCell ref="A2:F2"/>
    <mergeCell ref="C6:C7"/>
    <mergeCell ref="A1:F1"/>
    <mergeCell ref="J6:J7"/>
    <mergeCell ref="I6:I7"/>
    <mergeCell ref="F42:F43"/>
    <mergeCell ref="F40:F41"/>
    <mergeCell ref="H40:H41"/>
    <mergeCell ref="G40:G41"/>
    <mergeCell ref="E38:E39"/>
    <mergeCell ref="F38:F39"/>
    <mergeCell ref="E42:E43"/>
    <mergeCell ref="D42:D43"/>
    <mergeCell ref="B42:B43"/>
    <mergeCell ref="A42:A43"/>
    <mergeCell ref="A46:A47"/>
    <mergeCell ref="B46:B47"/>
    <mergeCell ref="C38:C39"/>
    <mergeCell ref="B38:B39"/>
    <mergeCell ref="B40:B41"/>
    <mergeCell ref="A40:A41"/>
    <mergeCell ref="A38:A39"/>
    <mergeCell ref="G38:G39"/>
    <mergeCell ref="D38:D39"/>
    <mergeCell ref="H42:H43"/>
    <mergeCell ref="E40:E41"/>
    <mergeCell ref="C40:C41"/>
    <mergeCell ref="I40:I41"/>
    <mergeCell ref="G42:G43"/>
    <mergeCell ref="C42:C43"/>
    <mergeCell ref="I38:I39"/>
    <mergeCell ref="D40:D41"/>
    <mergeCell ref="L40:L41"/>
    <mergeCell ref="K40:K41"/>
    <mergeCell ref="J40:J41"/>
    <mergeCell ref="I46:I47"/>
    <mergeCell ref="I42:I43"/>
    <mergeCell ref="J46:J47"/>
    <mergeCell ref="K46:K47"/>
    <mergeCell ref="K42:K43"/>
    <mergeCell ref="J42:J43"/>
    <mergeCell ref="L42:L43"/>
    <mergeCell ref="G20:G23"/>
    <mergeCell ref="F20:F23"/>
    <mergeCell ref="F29:F32"/>
    <mergeCell ref="E29:E32"/>
    <mergeCell ref="E15:E17"/>
    <mergeCell ref="F15:F17"/>
    <mergeCell ref="G15:G17"/>
    <mergeCell ref="H15:H17"/>
    <mergeCell ref="G18:G19"/>
    <mergeCell ref="F18:F19"/>
    <mergeCell ref="H18:H19"/>
    <mergeCell ref="E24:E25"/>
    <mergeCell ref="E20:E23"/>
    <mergeCell ref="F33:F37"/>
    <mergeCell ref="G29:G32"/>
    <mergeCell ref="G26:G27"/>
    <mergeCell ref="E18:E19"/>
    <mergeCell ref="G24:G25"/>
    <mergeCell ref="F24:F25"/>
    <mergeCell ref="E33:E37"/>
    <mergeCell ref="D26:D27"/>
    <mergeCell ref="D24:D25"/>
    <mergeCell ref="C24:C25"/>
    <mergeCell ref="C26:C27"/>
    <mergeCell ref="C46:C47"/>
    <mergeCell ref="D46:D47"/>
    <mergeCell ref="C29:C32"/>
    <mergeCell ref="C33:C37"/>
    <mergeCell ref="B15:B17"/>
    <mergeCell ref="A15:A17"/>
    <mergeCell ref="A11:A14"/>
    <mergeCell ref="B11:B14"/>
    <mergeCell ref="D11:D14"/>
    <mergeCell ref="C15:C17"/>
    <mergeCell ref="C11:C14"/>
    <mergeCell ref="D15:D17"/>
    <mergeCell ref="B20:B23"/>
    <mergeCell ref="D20:D23"/>
    <mergeCell ref="C20:C23"/>
    <mergeCell ref="D29:D32"/>
    <mergeCell ref="D33:D37"/>
    <mergeCell ref="B29:B32"/>
    <mergeCell ref="B33:B37"/>
    <mergeCell ref="B18:B19"/>
    <mergeCell ref="B24:B25"/>
    <mergeCell ref="C18:C19"/>
    <mergeCell ref="D18:D19"/>
    <mergeCell ref="J20:J23"/>
    <mergeCell ref="J26:J27"/>
    <mergeCell ref="I15:I17"/>
    <mergeCell ref="I18:I19"/>
    <mergeCell ref="K26:K27"/>
    <mergeCell ref="K24:K25"/>
    <mergeCell ref="J15:J17"/>
    <mergeCell ref="J18:J19"/>
    <mergeCell ref="K15:K17"/>
    <mergeCell ref="J11:J14"/>
    <mergeCell ref="K11:K14"/>
    <mergeCell ref="K29:K32"/>
    <mergeCell ref="J29:J32"/>
    <mergeCell ref="L26:L27"/>
    <mergeCell ref="M26:M27"/>
    <mergeCell ref="K18:K19"/>
    <mergeCell ref="K20:K23"/>
    <mergeCell ref="L20:L23"/>
    <mergeCell ref="L24:L25"/>
    <mergeCell ref="L15:L17"/>
    <mergeCell ref="L18:L19"/>
    <mergeCell ref="L11:L14"/>
    <mergeCell ref="G46:G47"/>
    <mergeCell ref="H46:H47"/>
    <mergeCell ref="F46:F47"/>
    <mergeCell ref="E46:E47"/>
    <mergeCell ref="F26:F27"/>
    <mergeCell ref="E26:E27"/>
    <mergeCell ref="B26:B27"/>
    <mergeCell ref="A24:A25"/>
    <mergeCell ref="A26:A27"/>
    <mergeCell ref="A20:A23"/>
    <mergeCell ref="A18:A19"/>
    <mergeCell ref="A33:A37"/>
    <mergeCell ref="A29:A32"/>
    <mergeCell ref="H20:H23"/>
    <mergeCell ref="I20:I23"/>
    <mergeCell ref="J24:J25"/>
    <mergeCell ref="H38:H39"/>
    <mergeCell ref="H29:H32"/>
    <mergeCell ref="H24:H25"/>
    <mergeCell ref="H26:H27"/>
    <mergeCell ref="I29:I32"/>
    <mergeCell ref="I26:I27"/>
    <mergeCell ref="I24:I25"/>
    <mergeCell ref="L38:L39"/>
    <mergeCell ref="L29:L32"/>
    <mergeCell ref="L33:L37"/>
    <mergeCell ref="H33:H37"/>
    <mergeCell ref="I33:I37"/>
    <mergeCell ref="G33:G37"/>
    <mergeCell ref="K33:K37"/>
    <mergeCell ref="K38:K39"/>
    <mergeCell ref="J38:J39"/>
    <mergeCell ref="J33:J37"/>
  </mergeCells>
  <hyperlinks>
    <hyperlink r:id="rId1" ref="M8"/>
  </hyperlinks>
  <drawing r:id="rId2"/>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cols>
    <col customWidth="1" min="7" max="7" width="11.57"/>
    <col customWidth="1" min="8" max="8" width="14.43"/>
    <col customWidth="1" min="9" max="9" width="12.43"/>
    <col customWidth="1" min="11" max="11" width="12.86"/>
    <col customWidth="1" min="12" max="12" width="11.71"/>
    <col customWidth="1" min="13" max="13" width="12.14"/>
    <col customWidth="1" min="16" max="16" width="47.29"/>
    <col customWidth="1" min="17" max="17" width="21.0"/>
    <col customWidth="1" min="18" max="18" width="28.0"/>
  </cols>
  <sheetData>
    <row r="1">
      <c r="A1" s="1" t="s">
        <v>0</v>
      </c>
    </row>
    <row r="2">
      <c r="A2" s="6" t="str">
        <f>HYPERLINK("https://docs.google.com/forms/d/1WPdDJsTC_5d4N5b0mDpgSJmzwpliwg8oRtCHHp5iVrU/viewform?usp=send_form","This document has now migrated due to the amount of information within it. Please click anywhere on this text to sign up for edit access to the new one.  Any questions please email: justine@standbytaskforce.com.     Many thanks")</f>
        <v>This document has now migrated due to the amount of information within it. Please click anywhere on this text to sign up for edit access to the new one.  Any questions please email: justine@standbytaskforce.com.     Many thanks</v>
      </c>
    </row>
    <row r="4">
      <c r="A4" s="133" t="s">
        <v>1616</v>
      </c>
      <c r="B4" s="134" t="s">
        <v>1625</v>
      </c>
      <c r="C4" s="134" t="s">
        <v>1628</v>
      </c>
      <c r="D4" s="134" t="s">
        <v>1629</v>
      </c>
      <c r="E4" s="134" t="s">
        <v>1630</v>
      </c>
      <c r="F4" s="134" t="s">
        <v>1631</v>
      </c>
      <c r="G4" s="134" t="s">
        <v>1632</v>
      </c>
      <c r="H4" s="134" t="s">
        <v>1633</v>
      </c>
      <c r="I4" s="134" t="s">
        <v>1634</v>
      </c>
      <c r="J4" s="134" t="s">
        <v>1635</v>
      </c>
      <c r="K4" s="134" t="s">
        <v>1637</v>
      </c>
      <c r="L4" s="134" t="s">
        <v>1638</v>
      </c>
      <c r="M4" s="134" t="s">
        <v>1639</v>
      </c>
      <c r="N4" s="134" t="s">
        <v>1640</v>
      </c>
      <c r="O4" s="134" t="s">
        <v>1641</v>
      </c>
      <c r="P4" s="134" t="s">
        <v>1642</v>
      </c>
      <c r="Q4" s="134" t="s">
        <v>1643</v>
      </c>
      <c r="R4" s="137" t="s">
        <v>538</v>
      </c>
    </row>
    <row r="5">
      <c r="A5" s="139" t="s">
        <v>365</v>
      </c>
      <c r="B5" s="140" t="s">
        <v>1601</v>
      </c>
      <c r="C5" s="140" t="s">
        <v>1601</v>
      </c>
      <c r="D5" s="141"/>
      <c r="E5" s="141"/>
      <c r="F5" s="140" t="s">
        <v>1601</v>
      </c>
      <c r="G5" s="140" t="s">
        <v>1601</v>
      </c>
      <c r="H5" s="140" t="s">
        <v>1601</v>
      </c>
      <c r="I5" s="140" t="s">
        <v>1601</v>
      </c>
      <c r="J5" s="140" t="s">
        <v>1601</v>
      </c>
      <c r="K5" s="140" t="s">
        <v>1601</v>
      </c>
      <c r="L5" s="140" t="s">
        <v>1601</v>
      </c>
      <c r="M5" s="140" t="s">
        <v>1601</v>
      </c>
      <c r="N5" s="140" t="s">
        <v>1601</v>
      </c>
      <c r="O5" s="143">
        <v>0.0</v>
      </c>
      <c r="P5" s="144" t="s">
        <v>1659</v>
      </c>
      <c r="Q5" s="145" t="s">
        <v>1665</v>
      </c>
      <c r="R5" s="146" t="s">
        <v>1666</v>
      </c>
    </row>
    <row r="6">
      <c r="R6" s="147"/>
    </row>
    <row r="7">
      <c r="R7" s="147"/>
    </row>
    <row r="8">
      <c r="R8" s="147"/>
    </row>
    <row r="9" ht="78.75" customHeight="1">
      <c r="R9" s="147"/>
    </row>
    <row r="10" ht="19.5" customHeight="1">
      <c r="A10" s="148" t="s">
        <v>1615</v>
      </c>
      <c r="B10" s="149"/>
      <c r="C10" s="151"/>
      <c r="D10" s="140" t="s">
        <v>1601</v>
      </c>
      <c r="E10" s="140" t="s">
        <v>1601</v>
      </c>
      <c r="F10" s="152"/>
      <c r="G10" s="152"/>
      <c r="H10" s="152"/>
      <c r="I10" s="149"/>
      <c r="J10" s="149"/>
      <c r="K10" s="153"/>
      <c r="L10" s="153"/>
      <c r="M10" s="149"/>
      <c r="N10" s="149"/>
      <c r="O10" s="143" t="s">
        <v>1693</v>
      </c>
      <c r="P10" s="145" t="s">
        <v>1695</v>
      </c>
      <c r="Q10" s="145" t="s">
        <v>1698</v>
      </c>
      <c r="R10" s="147"/>
    </row>
    <row r="11" ht="37.5" customHeight="1">
      <c r="R11" s="147"/>
    </row>
    <row r="12">
      <c r="R12" s="147"/>
    </row>
    <row r="13" ht="66.75" customHeight="1">
      <c r="R13" s="147"/>
    </row>
    <row r="14">
      <c r="A14" s="148" t="s">
        <v>1270</v>
      </c>
      <c r="B14" s="149"/>
      <c r="C14" s="140" t="s">
        <v>1601</v>
      </c>
      <c r="D14" s="149"/>
      <c r="E14" s="149"/>
      <c r="F14" s="152"/>
      <c r="G14" s="152"/>
      <c r="H14" s="152"/>
      <c r="I14" s="149"/>
      <c r="J14" s="149"/>
      <c r="K14" s="153"/>
      <c r="L14" s="153"/>
      <c r="M14" s="149"/>
      <c r="N14" s="149"/>
      <c r="O14" s="143" t="s">
        <v>1693</v>
      </c>
      <c r="P14" s="156" t="s">
        <v>1703</v>
      </c>
      <c r="Q14" s="157" t="s">
        <v>1712</v>
      </c>
      <c r="R14" s="147"/>
    </row>
    <row r="15" ht="72.75" customHeight="1">
      <c r="R15" s="147"/>
    </row>
    <row r="16" ht="45.0" customHeight="1">
      <c r="A16" s="148" t="s">
        <v>1716</v>
      </c>
      <c r="B16" s="151"/>
      <c r="C16" s="151"/>
      <c r="D16" s="140" t="s">
        <v>1601</v>
      </c>
      <c r="E16" s="151"/>
      <c r="F16" s="141"/>
      <c r="G16" s="141"/>
      <c r="H16" s="141"/>
      <c r="I16" s="151"/>
      <c r="J16" s="151"/>
      <c r="K16" s="151"/>
      <c r="L16" s="151"/>
      <c r="M16" s="151"/>
      <c r="N16" s="151"/>
      <c r="O16" s="143">
        <v>0.0</v>
      </c>
      <c r="P16" s="145" t="s">
        <v>1720</v>
      </c>
      <c r="Q16" s="148" t="s">
        <v>1721</v>
      </c>
      <c r="R16" s="146" t="s">
        <v>1722</v>
      </c>
    </row>
    <row r="17">
      <c r="A17" s="159" t="s">
        <v>1723</v>
      </c>
      <c r="B17" s="152"/>
      <c r="C17" s="160"/>
      <c r="D17" s="140" t="s">
        <v>1601</v>
      </c>
      <c r="E17" s="152"/>
      <c r="F17" s="152"/>
      <c r="G17" s="140" t="s">
        <v>1601</v>
      </c>
      <c r="H17" s="140" t="s">
        <v>1601</v>
      </c>
      <c r="I17" s="140" t="s">
        <v>1601</v>
      </c>
      <c r="J17" s="140" t="s">
        <v>1601</v>
      </c>
      <c r="K17" s="140" t="s">
        <v>1601</v>
      </c>
      <c r="L17" s="140" t="s">
        <v>1601</v>
      </c>
      <c r="M17" s="140" t="s">
        <v>1601</v>
      </c>
      <c r="N17" s="140" t="s">
        <v>1601</v>
      </c>
      <c r="O17" s="143">
        <v>0.0</v>
      </c>
      <c r="P17" s="162" t="s">
        <v>1736</v>
      </c>
      <c r="Q17" s="143" t="s">
        <v>1740</v>
      </c>
      <c r="R17" s="147"/>
    </row>
    <row r="18">
      <c r="R18" s="147"/>
    </row>
    <row r="19">
      <c r="R19" s="147"/>
    </row>
    <row r="20" ht="70.5" customHeight="1">
      <c r="R20" s="147"/>
    </row>
    <row r="21">
      <c r="A21" s="164" t="s">
        <v>1742</v>
      </c>
      <c r="B21" s="140" t="s">
        <v>1601</v>
      </c>
      <c r="C21" s="140" t="s">
        <v>1601</v>
      </c>
      <c r="D21" s="140" t="s">
        <v>1601</v>
      </c>
      <c r="E21" s="149"/>
      <c r="F21" s="140" t="s">
        <v>1601</v>
      </c>
      <c r="G21" s="140" t="s">
        <v>1601</v>
      </c>
      <c r="H21" s="140" t="s">
        <v>1601</v>
      </c>
      <c r="I21" s="140" t="s">
        <v>1601</v>
      </c>
      <c r="J21" s="149"/>
      <c r="K21" s="153"/>
      <c r="L21" s="153"/>
      <c r="M21" s="149"/>
      <c r="N21" s="149"/>
      <c r="O21" s="151"/>
      <c r="P21" s="156" t="s">
        <v>1750</v>
      </c>
      <c r="Q21" s="148" t="s">
        <v>1751</v>
      </c>
      <c r="R21" s="147"/>
    </row>
    <row r="22">
      <c r="Q22" s="148" t="s">
        <v>1754</v>
      </c>
      <c r="R22" s="147"/>
    </row>
    <row r="23" ht="61.5" customHeight="1">
      <c r="Q23" s="149"/>
      <c r="R23" s="147"/>
    </row>
    <row r="24">
      <c r="A24" s="159" t="s">
        <v>1755</v>
      </c>
      <c r="B24" s="149"/>
      <c r="C24" s="151"/>
      <c r="D24" s="140" t="s">
        <v>1601</v>
      </c>
      <c r="E24" s="149"/>
      <c r="F24" s="152"/>
      <c r="G24" s="152"/>
      <c r="H24" s="152"/>
      <c r="I24" s="149"/>
      <c r="J24" s="149"/>
      <c r="K24" s="153"/>
      <c r="L24" s="153"/>
      <c r="M24" s="149"/>
      <c r="N24" s="149"/>
      <c r="O24" s="143" t="s">
        <v>1693</v>
      </c>
      <c r="P24" s="156" t="s">
        <v>1762</v>
      </c>
      <c r="Q24" s="157" t="s">
        <v>1763</v>
      </c>
      <c r="R24" s="147"/>
    </row>
    <row r="25" ht="137.25" customHeight="1">
      <c r="R25" s="147"/>
    </row>
    <row r="26">
      <c r="A26" s="167" t="s">
        <v>1767</v>
      </c>
      <c r="B26" s="149"/>
      <c r="C26" s="151"/>
      <c r="D26" s="140" t="s">
        <v>1601</v>
      </c>
      <c r="E26" s="149"/>
      <c r="F26" s="152"/>
      <c r="G26" s="152"/>
      <c r="H26" s="152"/>
      <c r="I26" s="149"/>
      <c r="J26" s="149"/>
      <c r="K26" s="153"/>
      <c r="L26" s="153"/>
      <c r="M26" s="149"/>
      <c r="N26" s="149"/>
      <c r="O26" s="143" t="s">
        <v>1693</v>
      </c>
      <c r="P26" s="156" t="s">
        <v>1774</v>
      </c>
      <c r="Q26" s="148" t="s">
        <v>1775</v>
      </c>
      <c r="R26" s="147"/>
    </row>
    <row r="27" ht="86.25" customHeight="1">
      <c r="R27" s="147"/>
    </row>
    <row r="28" ht="52.5" customHeight="1">
      <c r="A28" s="37" t="s">
        <v>185</v>
      </c>
      <c r="B28" s="37"/>
      <c r="C28" s="37"/>
      <c r="D28" s="37"/>
      <c r="E28" s="37"/>
      <c r="F28" s="37"/>
      <c r="G28" s="140" t="s">
        <v>1601</v>
      </c>
      <c r="H28" s="37"/>
      <c r="I28" s="37"/>
      <c r="J28" s="37"/>
      <c r="K28" s="37"/>
      <c r="L28" s="37"/>
      <c r="M28" s="37"/>
      <c r="N28" s="37"/>
      <c r="O28" s="37"/>
      <c r="P28" s="13" t="s">
        <v>1779</v>
      </c>
      <c r="Q28" s="13" t="s">
        <v>1757</v>
      </c>
    </row>
    <row r="29" ht="59.25" customHeight="1">
      <c r="Q29" s="13" t="s">
        <v>1760</v>
      </c>
    </row>
    <row r="30">
      <c r="A30" s="58" t="s">
        <v>1780</v>
      </c>
      <c r="B30" s="62"/>
      <c r="C30" s="58"/>
      <c r="D30" s="58"/>
      <c r="E30" s="166" t="s">
        <v>1601</v>
      </c>
      <c r="F30" s="58"/>
      <c r="G30" s="166" t="s">
        <v>1601</v>
      </c>
      <c r="H30" s="58"/>
      <c r="I30" s="58"/>
      <c r="J30" s="62"/>
      <c r="K30" s="62"/>
      <c r="L30" s="166" t="s">
        <v>1601</v>
      </c>
      <c r="M30" s="166" t="s">
        <v>1601</v>
      </c>
      <c r="N30" s="166" t="s">
        <v>1601</v>
      </c>
      <c r="O30" s="166" t="s">
        <v>1782</v>
      </c>
      <c r="P30" s="161"/>
      <c r="Q30" s="58" t="s">
        <v>1783</v>
      </c>
      <c r="R30" s="91" t="s">
        <v>1485</v>
      </c>
    </row>
    <row r="31">
      <c r="A31" s="13" t="s">
        <v>1785</v>
      </c>
      <c r="D31" s="166" t="s">
        <v>1601</v>
      </c>
      <c r="E31" s="166" t="s">
        <v>1601</v>
      </c>
      <c r="G31" s="166" t="s">
        <v>1601</v>
      </c>
      <c r="I31" s="166" t="s">
        <v>1601</v>
      </c>
      <c r="J31" s="166" t="s">
        <v>1786</v>
      </c>
      <c r="K31" s="166" t="s">
        <v>1786</v>
      </c>
      <c r="L31" s="166" t="s">
        <v>1786</v>
      </c>
      <c r="M31" s="166" t="s">
        <v>1786</v>
      </c>
      <c r="N31" s="166" t="s">
        <v>1786</v>
      </c>
      <c r="O31" s="13" t="s">
        <v>1788</v>
      </c>
      <c r="P31" s="13" t="s">
        <v>1789</v>
      </c>
      <c r="Q31" s="13" t="s">
        <v>1769</v>
      </c>
    </row>
    <row r="32">
      <c r="A32" s="15" t="s">
        <v>1790</v>
      </c>
      <c r="D32" s="166" t="s">
        <v>1601</v>
      </c>
      <c r="E32" s="166" t="s">
        <v>1601</v>
      </c>
      <c r="H32" s="166" t="s">
        <v>1601</v>
      </c>
      <c r="I32" s="166" t="s">
        <v>1601</v>
      </c>
      <c r="K32" s="166" t="s">
        <v>1601</v>
      </c>
      <c r="L32" s="166" t="s">
        <v>1601</v>
      </c>
      <c r="N32" s="166" t="s">
        <v>1601</v>
      </c>
      <c r="O32" s="166" t="s">
        <v>1782</v>
      </c>
      <c r="P32" s="15" t="s">
        <v>1791</v>
      </c>
      <c r="Q32" s="13" t="s">
        <v>1792</v>
      </c>
    </row>
    <row r="33">
      <c r="A33" s="13" t="s">
        <v>1793</v>
      </c>
      <c r="B33" s="165" t="s">
        <v>1743</v>
      </c>
      <c r="C33" s="13" t="s">
        <v>1605</v>
      </c>
      <c r="D33" s="13" t="s">
        <v>1794</v>
      </c>
      <c r="E33" s="13" t="s">
        <v>1794</v>
      </c>
      <c r="F33" s="13" t="s">
        <v>1794</v>
      </c>
      <c r="G33" s="13" t="s">
        <v>1794</v>
      </c>
      <c r="H33" s="165" t="s">
        <v>1601</v>
      </c>
      <c r="I33" s="165" t="s">
        <v>1601</v>
      </c>
      <c r="J33" s="165" t="s">
        <v>1601</v>
      </c>
      <c r="K33" s="13" t="s">
        <v>1794</v>
      </c>
      <c r="L33" s="13" t="s">
        <v>1794</v>
      </c>
      <c r="M33" s="13" t="s">
        <v>1794</v>
      </c>
      <c r="N33" s="165" t="s">
        <v>1601</v>
      </c>
      <c r="O33" s="165" t="s">
        <v>1782</v>
      </c>
      <c r="P33" s="13" t="s">
        <v>1796</v>
      </c>
      <c r="Q33" s="13" t="s">
        <v>67</v>
      </c>
      <c r="R33" s="13" t="s">
        <v>1797</v>
      </c>
    </row>
  </sheetData>
  <mergeCells count="136">
    <mergeCell ref="A26:A27"/>
    <mergeCell ref="C26:C27"/>
    <mergeCell ref="B26:B27"/>
    <mergeCell ref="E28:E29"/>
    <mergeCell ref="F24:F25"/>
    <mergeCell ref="B28:B29"/>
    <mergeCell ref="A28:A29"/>
    <mergeCell ref="D24:D25"/>
    <mergeCell ref="C28:C29"/>
    <mergeCell ref="G24:G25"/>
    <mergeCell ref="C21:C23"/>
    <mergeCell ref="D21:D23"/>
    <mergeCell ref="E17:E20"/>
    <mergeCell ref="E21:E23"/>
    <mergeCell ref="B17:B20"/>
    <mergeCell ref="C17:C20"/>
    <mergeCell ref="D17:D20"/>
    <mergeCell ref="B21:B23"/>
    <mergeCell ref="A21:A23"/>
    <mergeCell ref="A17:A20"/>
    <mergeCell ref="H5:H9"/>
    <mergeCell ref="F5:F9"/>
    <mergeCell ref="G5:G9"/>
    <mergeCell ref="I5:I9"/>
    <mergeCell ref="E5:E9"/>
    <mergeCell ref="A5:A9"/>
    <mergeCell ref="A10:A13"/>
    <mergeCell ref="A14:A15"/>
    <mergeCell ref="C14:C15"/>
    <mergeCell ref="C10:C13"/>
    <mergeCell ref="D14:D15"/>
    <mergeCell ref="E14:E15"/>
    <mergeCell ref="B14:B15"/>
    <mergeCell ref="B10:B13"/>
    <mergeCell ref="B5:B9"/>
    <mergeCell ref="C5:C9"/>
    <mergeCell ref="D5:D9"/>
    <mergeCell ref="D10:D13"/>
    <mergeCell ref="A2:D2"/>
    <mergeCell ref="E10:E13"/>
    <mergeCell ref="A1:F1"/>
    <mergeCell ref="A24:A25"/>
    <mergeCell ref="C24:C25"/>
    <mergeCell ref="B24:B25"/>
    <mergeCell ref="D26:D27"/>
    <mergeCell ref="D28:D29"/>
    <mergeCell ref="P26:P27"/>
    <mergeCell ref="Q26:Q27"/>
    <mergeCell ref="O28:O29"/>
    <mergeCell ref="P28:P29"/>
    <mergeCell ref="G28:G29"/>
    <mergeCell ref="H28:H29"/>
    <mergeCell ref="L28:L29"/>
    <mergeCell ref="M28:M29"/>
    <mergeCell ref="N28:N29"/>
    <mergeCell ref="N24:N25"/>
    <mergeCell ref="I24:I25"/>
    <mergeCell ref="H24:H25"/>
    <mergeCell ref="L24:L25"/>
    <mergeCell ref="M24:M25"/>
    <mergeCell ref="K24:K25"/>
    <mergeCell ref="J24:J25"/>
    <mergeCell ref="L26:L27"/>
    <mergeCell ref="M26:M27"/>
    <mergeCell ref="O24:O25"/>
    <mergeCell ref="P24:P25"/>
    <mergeCell ref="Q24:Q25"/>
    <mergeCell ref="O26:O27"/>
    <mergeCell ref="N26:N27"/>
    <mergeCell ref="E24:E25"/>
    <mergeCell ref="E26:E27"/>
    <mergeCell ref="M10:M13"/>
    <mergeCell ref="L10:L13"/>
    <mergeCell ref="O17:O20"/>
    <mergeCell ref="N17:N20"/>
    <mergeCell ref="N10:N13"/>
    <mergeCell ref="N14:N15"/>
    <mergeCell ref="O14:O15"/>
    <mergeCell ref="N5:N9"/>
    <mergeCell ref="O5:O9"/>
    <mergeCell ref="Q5:Q9"/>
    <mergeCell ref="P5:P9"/>
    <mergeCell ref="Q10:Q13"/>
    <mergeCell ref="Q14:Q15"/>
    <mergeCell ref="P14:P15"/>
    <mergeCell ref="J5:J9"/>
    <mergeCell ref="K5:K9"/>
    <mergeCell ref="H21:H23"/>
    <mergeCell ref="M21:M23"/>
    <mergeCell ref="M17:M20"/>
    <mergeCell ref="M14:M15"/>
    <mergeCell ref="L14:L15"/>
    <mergeCell ref="M5:M9"/>
    <mergeCell ref="L5:L9"/>
    <mergeCell ref="F28:F29"/>
    <mergeCell ref="I28:I29"/>
    <mergeCell ref="H26:H27"/>
    <mergeCell ref="G26:G27"/>
    <mergeCell ref="K26:K27"/>
    <mergeCell ref="I26:I27"/>
    <mergeCell ref="J26:J27"/>
    <mergeCell ref="F26:F27"/>
    <mergeCell ref="J14:J15"/>
    <mergeCell ref="I14:I15"/>
    <mergeCell ref="G14:G15"/>
    <mergeCell ref="G10:G13"/>
    <mergeCell ref="F14:F15"/>
    <mergeCell ref="F10:F13"/>
    <mergeCell ref="H10:H13"/>
    <mergeCell ref="I10:I13"/>
    <mergeCell ref="H14:H15"/>
    <mergeCell ref="H17:H20"/>
    <mergeCell ref="I17:I20"/>
    <mergeCell ref="F21:F23"/>
    <mergeCell ref="G21:G23"/>
    <mergeCell ref="G17:G20"/>
    <mergeCell ref="F17:F20"/>
    <mergeCell ref="I21:I23"/>
    <mergeCell ref="O21:O23"/>
    <mergeCell ref="P21:P23"/>
    <mergeCell ref="N21:N23"/>
    <mergeCell ref="Q17:Q20"/>
    <mergeCell ref="P17:P20"/>
    <mergeCell ref="P10:P13"/>
    <mergeCell ref="O10:O13"/>
    <mergeCell ref="K21:K23"/>
    <mergeCell ref="K17:K20"/>
    <mergeCell ref="K28:K29"/>
    <mergeCell ref="J28:J29"/>
    <mergeCell ref="J21:J23"/>
    <mergeCell ref="J17:J20"/>
    <mergeCell ref="J10:J13"/>
    <mergeCell ref="K10:K13"/>
    <mergeCell ref="K14:K15"/>
    <mergeCell ref="L21:L23"/>
    <mergeCell ref="L17:L20"/>
  </mergeCells>
  <hyperlinks>
    <hyperlink r:id="rId1" ref="R5"/>
    <hyperlink r:id="rId2" ref="Q14"/>
    <hyperlink r:id="rId3" ref="R16"/>
    <hyperlink r:id="rId4" ref="Q24"/>
    <hyperlink r:id="rId5" ref="R30"/>
  </hyperlinks>
  <drawing r:id="rId6"/>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4.86"/>
    <col customWidth="1" min="2" max="2" width="31.43"/>
    <col customWidth="1" min="3" max="3" width="30.0"/>
    <col customWidth="1" min="4" max="4" width="22.29"/>
    <col customWidth="1" min="9" max="9" width="22.71"/>
    <col customWidth="1" min="10" max="10" width="60.43"/>
  </cols>
  <sheetData>
    <row r="1">
      <c r="A1" s="1" t="s">
        <v>0</v>
      </c>
      <c r="F1" s="173"/>
      <c r="G1" s="174"/>
      <c r="H1" s="174"/>
      <c r="I1" s="174"/>
      <c r="J1" s="37"/>
    </row>
    <row r="2">
      <c r="A2" s="6" t="str">
        <f>HYPERLINK("https://docs.google.com/forms/d/1WPdDJsTC_5d4N5b0mDpgSJmzwpliwg8oRtCHHp5iVrU/viewform?usp=send_form","This document has now migrated due to the amount of information within it. Please click anywhere on this text to sign up for edit access to the new one.  Any questions please email: justine@standbytaskforce.com.     Many thanks")</f>
        <v>This document has now migrated due to the amount of information within it. Please click anywhere on this text to sign up for edit access to the new one.  Any questions please email: justine@standbytaskforce.com.     Many thanks</v>
      </c>
      <c r="E2" s="173"/>
      <c r="F2" s="173"/>
      <c r="G2" s="174"/>
      <c r="H2" s="174"/>
      <c r="I2" s="174"/>
      <c r="J2" s="37"/>
    </row>
    <row r="3">
      <c r="A3" s="173" t="s">
        <v>1833</v>
      </c>
      <c r="B3" s="173" t="s">
        <v>1834</v>
      </c>
      <c r="C3" s="173" t="s">
        <v>1835</v>
      </c>
      <c r="D3" s="173" t="s">
        <v>1836</v>
      </c>
      <c r="E3" s="173" t="s">
        <v>1837</v>
      </c>
      <c r="F3" s="173" t="s">
        <v>1748</v>
      </c>
      <c r="G3" s="174" t="s">
        <v>1838</v>
      </c>
      <c r="H3" s="174" t="s">
        <v>1839</v>
      </c>
      <c r="I3" s="174" t="s">
        <v>1840</v>
      </c>
      <c r="J3" s="37" t="s">
        <v>1841</v>
      </c>
    </row>
    <row r="4">
      <c r="A4" s="13" t="s">
        <v>14</v>
      </c>
    </row>
    <row r="5">
      <c r="A5" s="13" t="s">
        <v>1843</v>
      </c>
      <c r="B5" s="13" t="s">
        <v>842</v>
      </c>
      <c r="C5" s="13" t="s">
        <v>843</v>
      </c>
      <c r="D5" s="13" t="s">
        <v>1844</v>
      </c>
      <c r="E5" s="13" t="s">
        <v>1845</v>
      </c>
      <c r="F5" s="13" t="s">
        <v>1846</v>
      </c>
      <c r="G5" s="13" t="s">
        <v>1847</v>
      </c>
      <c r="H5" s="13" t="s">
        <v>1794</v>
      </c>
      <c r="I5" s="13" t="s">
        <v>1601</v>
      </c>
      <c r="J5" s="13" t="s">
        <v>1848</v>
      </c>
    </row>
    <row r="6">
      <c r="A6" s="13" t="s">
        <v>1747</v>
      </c>
    </row>
    <row r="7">
      <c r="A7" s="13" t="s">
        <v>1131</v>
      </c>
      <c r="B7" s="13" t="s">
        <v>66</v>
      </c>
      <c r="C7" s="13" t="s">
        <v>1850</v>
      </c>
      <c r="D7" s="13">
        <v>4.91622952462E11</v>
      </c>
      <c r="E7" s="13" t="s">
        <v>1852</v>
      </c>
      <c r="F7" s="13" t="s">
        <v>1853</v>
      </c>
      <c r="G7" s="13" t="s">
        <v>1847</v>
      </c>
      <c r="H7" s="13" t="s">
        <v>1794</v>
      </c>
      <c r="I7" s="13" t="s">
        <v>1847</v>
      </c>
      <c r="J7" s="13" t="s">
        <v>1854</v>
      </c>
    </row>
    <row r="8">
      <c r="A8" s="13" t="s">
        <v>688</v>
      </c>
      <c r="B8" s="13" t="s">
        <v>684</v>
      </c>
      <c r="C8" s="13" t="s">
        <v>685</v>
      </c>
      <c r="D8" s="13" t="s">
        <v>1855</v>
      </c>
      <c r="E8" s="13" t="s">
        <v>1856</v>
      </c>
      <c r="F8" s="13" t="s">
        <v>1857</v>
      </c>
      <c r="G8" s="13" t="s">
        <v>1847</v>
      </c>
      <c r="H8" s="13" t="s">
        <v>1847</v>
      </c>
      <c r="I8" s="13" t="s">
        <v>1847</v>
      </c>
      <c r="J8" s="13" t="s">
        <v>1859</v>
      </c>
    </row>
    <row r="9">
      <c r="A9" s="13" t="s">
        <v>1256</v>
      </c>
      <c r="B9" s="13" t="s">
        <v>403</v>
      </c>
      <c r="C9" s="13" t="s">
        <v>404</v>
      </c>
      <c r="D9" s="13" t="s">
        <v>1861</v>
      </c>
      <c r="F9" s="13" t="s">
        <v>1862</v>
      </c>
      <c r="G9" s="13" t="s">
        <v>1847</v>
      </c>
      <c r="I9" s="13" t="s">
        <v>1847</v>
      </c>
    </row>
    <row r="10">
      <c r="A10" s="13" t="s">
        <v>1395</v>
      </c>
      <c r="B10" s="13"/>
      <c r="C10" s="13"/>
      <c r="G10" s="13"/>
      <c r="J10" s="13"/>
    </row>
  </sheetData>
  <mergeCells count="2">
    <mergeCell ref="A2:D2"/>
    <mergeCell ref="A1:E1"/>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42.71"/>
    <col customWidth="1" min="3" max="7" width="36.71"/>
  </cols>
  <sheetData>
    <row r="1">
      <c r="A1" s="1" t="s">
        <v>0</v>
      </c>
      <c r="D1" s="37"/>
      <c r="E1" s="37"/>
      <c r="F1" s="37"/>
      <c r="G1" s="37"/>
    </row>
    <row r="2">
      <c r="A2" s="6" t="str">
        <f>HYPERLINK("https://docs.google.com/forms/d/1WPdDJsTC_5d4N5b0mDpgSJmzwpliwg8oRtCHHp5iVrU/viewform?usp=send_form","This document has now migrated due to the amount of information within it. Please click anywhere on this text to sign up for edit access to the new one.  Any questions please email: justine@standbytaskforce.com.     Many thanks")</f>
        <v>This document has now migrated due to the amount of information within it. Please click anywhere on this text to sign up for edit access to the new one.  Any questions please email: justine@standbytaskforce.com.     Many thanks</v>
      </c>
      <c r="D2" s="37"/>
      <c r="E2" s="37"/>
      <c r="F2" s="37"/>
      <c r="G2" s="37"/>
    </row>
    <row r="3">
      <c r="A3" s="37" t="s">
        <v>1880</v>
      </c>
      <c r="B3" s="37" t="s">
        <v>3</v>
      </c>
      <c r="C3" s="37" t="s">
        <v>17</v>
      </c>
      <c r="D3" s="37"/>
      <c r="E3" s="37"/>
      <c r="F3" s="37"/>
      <c r="G3" s="37"/>
    </row>
    <row r="4">
      <c r="A4" s="13" t="s">
        <v>1882</v>
      </c>
      <c r="B4" s="13" t="s">
        <v>1883</v>
      </c>
      <c r="C4" s="13" t="s">
        <v>1884</v>
      </c>
      <c r="D4" s="13"/>
      <c r="E4" s="13"/>
      <c r="F4" s="13"/>
      <c r="G4" s="13"/>
    </row>
    <row r="5">
      <c r="A5" s="13" t="s">
        <v>1885</v>
      </c>
      <c r="B5" s="13" t="s">
        <v>177</v>
      </c>
      <c r="C5" s="13" t="s">
        <v>1887</v>
      </c>
      <c r="D5" s="13"/>
      <c r="E5" s="13"/>
      <c r="F5" s="13"/>
      <c r="G5" s="13"/>
    </row>
    <row r="6">
      <c r="A6" s="13" t="s">
        <v>1888</v>
      </c>
      <c r="B6" s="13" t="s">
        <v>1889</v>
      </c>
      <c r="C6" s="13" t="s">
        <v>1890</v>
      </c>
      <c r="D6" s="13"/>
      <c r="E6" s="13"/>
      <c r="F6" s="13"/>
      <c r="G6" s="13"/>
    </row>
  </sheetData>
  <mergeCells count="2">
    <mergeCell ref="A2:C2"/>
    <mergeCell ref="A1:C1"/>
  </mergeCell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40.71"/>
    <col customWidth="1" min="2" max="2" width="48.0"/>
    <col customWidth="1" min="3" max="3" width="21.0"/>
    <col customWidth="1" min="4" max="4" width="80.71"/>
    <col customWidth="1" min="5" max="5" width="19.57"/>
    <col customWidth="1" min="6" max="6" width="75.14"/>
    <col customWidth="1" min="7" max="7" width="22.57"/>
    <col customWidth="1" min="8" max="8" width="19.0"/>
    <col customWidth="1" min="9" max="9" width="15.43"/>
    <col customWidth="1" min="10" max="10" width="22.0"/>
    <col customWidth="1" min="11" max="11" width="12.71"/>
    <col customWidth="1" min="12" max="12" width="16.43"/>
    <col customWidth="1" min="13" max="13" width="8.86"/>
    <col customWidth="1" min="14" max="14" width="12.43"/>
    <col customWidth="1" min="15" max="15" width="8.86"/>
  </cols>
  <sheetData>
    <row r="1" ht="13.5" customHeight="1">
      <c r="A1" s="1" t="s">
        <v>0</v>
      </c>
      <c r="D1" s="3"/>
      <c r="E1" s="3"/>
      <c r="F1" s="3"/>
      <c r="G1" s="3"/>
      <c r="H1" s="3"/>
      <c r="I1" s="3"/>
      <c r="J1" s="3"/>
      <c r="K1" s="3"/>
      <c r="L1" s="3"/>
      <c r="M1" s="3"/>
      <c r="N1" s="3"/>
      <c r="O1" s="3"/>
    </row>
    <row r="2" ht="13.5" customHeight="1">
      <c r="A2" s="6" t="str">
        <f>HYPERLINK("https://docs.google.com/forms/d/1WPdDJsTC_5d4N5b0mDpgSJmzwpliwg8oRtCHHp5iVrU/viewform?usp=send_form","This document has now migrated due to the amount of information within it. Please click anywhere on this text to sign up for edit access to the new one.  Any questions please email: justine@standbytaskforce.com.     Many thanks")</f>
        <v>This document has now migrated due to the amount of information within it. Please click anywhere on this text to sign up for edit access to the new one.  Any questions please email: justine@standbytaskforce.com.     Many thanks</v>
      </c>
    </row>
    <row r="3" ht="13.5" customHeight="1">
      <c r="A3" s="179" t="s">
        <v>1340</v>
      </c>
      <c r="B3" s="179" t="s">
        <v>17</v>
      </c>
      <c r="C3" s="179" t="s">
        <v>1901</v>
      </c>
      <c r="D3" s="179" t="s">
        <v>1902</v>
      </c>
      <c r="E3" s="179" t="s">
        <v>1904</v>
      </c>
      <c r="F3" s="179" t="s">
        <v>1905</v>
      </c>
      <c r="G3" s="179" t="s">
        <v>1357</v>
      </c>
      <c r="H3" s="179" t="s">
        <v>1906</v>
      </c>
      <c r="I3" s="179" t="s">
        <v>1907</v>
      </c>
      <c r="J3" s="179" t="s">
        <v>1908</v>
      </c>
      <c r="K3" s="179" t="s">
        <v>1909</v>
      </c>
      <c r="L3" s="179" t="s">
        <v>1910</v>
      </c>
      <c r="M3" s="179" t="s">
        <v>1911</v>
      </c>
      <c r="N3" s="179" t="s">
        <v>1912</v>
      </c>
      <c r="O3" s="179" t="s">
        <v>22</v>
      </c>
    </row>
    <row r="4" ht="15.0" customHeight="1">
      <c r="A4" s="180" t="s">
        <v>1913</v>
      </c>
      <c r="B4" s="180"/>
      <c r="C4" s="180" t="s">
        <v>1918</v>
      </c>
      <c r="D4" s="180" t="s">
        <v>1920</v>
      </c>
      <c r="E4" s="180" t="s">
        <v>1921</v>
      </c>
      <c r="F4" s="180" t="s">
        <v>1922</v>
      </c>
      <c r="G4" s="180" t="s">
        <v>1923</v>
      </c>
      <c r="H4" s="180"/>
      <c r="I4" s="180"/>
      <c r="J4" s="180" t="s">
        <v>1924</v>
      </c>
      <c r="K4" s="180" t="s">
        <v>1925</v>
      </c>
      <c r="L4" s="180" t="s">
        <v>1926</v>
      </c>
      <c r="M4" s="180"/>
      <c r="N4" s="180" t="s">
        <v>1927</v>
      </c>
      <c r="O4" s="180" t="s">
        <v>1929</v>
      </c>
    </row>
    <row r="5" ht="16.5" customHeight="1">
      <c r="A5" s="181" t="s">
        <v>1930</v>
      </c>
      <c r="B5" s="181" t="s">
        <v>1932</v>
      </c>
      <c r="C5" s="181" t="s">
        <v>499</v>
      </c>
      <c r="D5" s="181" t="s">
        <v>1934</v>
      </c>
      <c r="E5" s="181" t="s">
        <v>1935</v>
      </c>
      <c r="F5" s="181" t="s">
        <v>1936</v>
      </c>
      <c r="G5" s="181" t="s">
        <v>1937</v>
      </c>
      <c r="H5" s="181"/>
      <c r="I5" s="181"/>
      <c r="J5" s="181" t="s">
        <v>1930</v>
      </c>
      <c r="K5" s="181"/>
      <c r="L5" s="181" t="s">
        <v>1938</v>
      </c>
      <c r="M5" s="181"/>
      <c r="N5" s="181" t="s">
        <v>1927</v>
      </c>
      <c r="O5" s="182"/>
    </row>
    <row r="6" ht="15.0" customHeight="1">
      <c r="A6" s="180" t="s">
        <v>1942</v>
      </c>
      <c r="B6" s="180" t="s">
        <v>1944</v>
      </c>
      <c r="C6" s="180" t="s">
        <v>1945</v>
      </c>
      <c r="D6" s="180" t="s">
        <v>1946</v>
      </c>
      <c r="E6" s="180" t="s">
        <v>1947</v>
      </c>
      <c r="F6" s="180" t="s">
        <v>1948</v>
      </c>
      <c r="G6" s="180" t="s">
        <v>1949</v>
      </c>
      <c r="H6" s="180" t="s">
        <v>1950</v>
      </c>
      <c r="I6" s="180" t="s">
        <v>1951</v>
      </c>
      <c r="J6" s="180" t="s">
        <v>1952</v>
      </c>
      <c r="K6" s="180" t="s">
        <v>1953</v>
      </c>
      <c r="L6" s="180" t="s">
        <v>1954</v>
      </c>
      <c r="M6" s="180">
        <v>12.0</v>
      </c>
      <c r="N6" s="180" t="s">
        <v>1927</v>
      </c>
      <c r="O6" s="184"/>
    </row>
    <row r="7" ht="15.0" customHeight="1">
      <c r="A7" s="181" t="s">
        <v>1957</v>
      </c>
      <c r="B7" s="181"/>
      <c r="C7" s="181" t="s">
        <v>151</v>
      </c>
      <c r="D7" s="181" t="s">
        <v>1958</v>
      </c>
      <c r="E7" s="181"/>
      <c r="F7" s="181" t="s">
        <v>1959</v>
      </c>
      <c r="G7" s="181" t="s">
        <v>1960</v>
      </c>
      <c r="H7" s="181"/>
      <c r="I7" s="185">
        <v>41869.0</v>
      </c>
      <c r="J7" s="181" t="s">
        <v>1962</v>
      </c>
      <c r="K7" s="181" t="s">
        <v>1963</v>
      </c>
      <c r="L7" s="181"/>
      <c r="M7" s="181"/>
      <c r="N7" s="181" t="s">
        <v>1927</v>
      </c>
      <c r="O7" s="181"/>
    </row>
    <row r="8" ht="15.0" customHeight="1">
      <c r="A8" s="180" t="s">
        <v>1965</v>
      </c>
      <c r="B8" s="180" t="s">
        <v>1966</v>
      </c>
      <c r="C8" s="180" t="s">
        <v>54</v>
      </c>
      <c r="D8" s="180" t="s">
        <v>1967</v>
      </c>
      <c r="E8" s="180" t="s">
        <v>1968</v>
      </c>
      <c r="F8" s="180" t="s">
        <v>1968</v>
      </c>
      <c r="G8" s="180" t="s">
        <v>1970</v>
      </c>
      <c r="H8" s="180" t="s">
        <v>1971</v>
      </c>
      <c r="I8" s="188">
        <v>41760.0</v>
      </c>
      <c r="J8" s="180" t="s">
        <v>1975</v>
      </c>
      <c r="K8" s="180"/>
      <c r="L8" s="180" t="s">
        <v>1976</v>
      </c>
      <c r="M8" s="180">
        <v>49.0</v>
      </c>
      <c r="N8" s="180" t="s">
        <v>1927</v>
      </c>
      <c r="O8" s="180"/>
    </row>
    <row r="9" ht="13.5" customHeight="1">
      <c r="A9" s="181" t="s">
        <v>1977</v>
      </c>
      <c r="B9" s="181"/>
      <c r="C9" s="181" t="s">
        <v>1254</v>
      </c>
      <c r="D9" s="181" t="s">
        <v>1978</v>
      </c>
      <c r="E9" s="181"/>
      <c r="F9" s="181" t="s">
        <v>1979</v>
      </c>
      <c r="G9" s="181" t="s">
        <v>1960</v>
      </c>
      <c r="H9" s="181"/>
      <c r="I9" s="190">
        <v>41583.0</v>
      </c>
      <c r="J9" s="181" t="s">
        <v>1962</v>
      </c>
      <c r="K9" s="192" t="s">
        <v>1982</v>
      </c>
      <c r="L9" s="181"/>
      <c r="M9" s="181"/>
      <c r="N9" s="181" t="s">
        <v>1927</v>
      </c>
      <c r="O9" s="181"/>
    </row>
    <row r="10" ht="15.0" customHeight="1">
      <c r="A10" s="180" t="s">
        <v>1992</v>
      </c>
      <c r="B10" s="180" t="s">
        <v>1993</v>
      </c>
      <c r="C10" s="180" t="s">
        <v>1994</v>
      </c>
      <c r="D10" s="180" t="s">
        <v>1995</v>
      </c>
      <c r="E10" s="180"/>
      <c r="F10" s="180" t="s">
        <v>1996</v>
      </c>
      <c r="G10" s="180" t="s">
        <v>1997</v>
      </c>
      <c r="H10" s="180"/>
      <c r="I10" s="180"/>
      <c r="J10" s="180" t="s">
        <v>1999</v>
      </c>
      <c r="K10" s="180"/>
      <c r="L10" s="180" t="s">
        <v>2000</v>
      </c>
      <c r="M10" s="180"/>
      <c r="N10" s="180" t="s">
        <v>1927</v>
      </c>
      <c r="O10" s="180" t="s">
        <v>2002</v>
      </c>
    </row>
    <row r="11" ht="15.0" customHeight="1">
      <c r="A11" s="181" t="s">
        <v>2004</v>
      </c>
      <c r="B11" s="181"/>
      <c r="C11" s="181" t="s">
        <v>151</v>
      </c>
      <c r="D11" s="181" t="s">
        <v>2005</v>
      </c>
      <c r="E11" s="181"/>
      <c r="F11" s="181" t="s">
        <v>2006</v>
      </c>
      <c r="G11" s="181" t="s">
        <v>2007</v>
      </c>
      <c r="H11" s="181"/>
      <c r="I11" s="194">
        <v>41872.0</v>
      </c>
      <c r="J11" s="181" t="s">
        <v>1965</v>
      </c>
      <c r="K11" s="181"/>
      <c r="L11" s="181"/>
      <c r="M11" s="181"/>
      <c r="N11" s="181" t="s">
        <v>1927</v>
      </c>
      <c r="O11" s="181"/>
    </row>
    <row r="12" ht="15.0" customHeight="1">
      <c r="A12" s="180" t="s">
        <v>2017</v>
      </c>
      <c r="B12" s="180"/>
      <c r="C12" s="180" t="s">
        <v>151</v>
      </c>
      <c r="D12" s="180" t="s">
        <v>2019</v>
      </c>
      <c r="E12" s="180"/>
      <c r="F12" s="180" t="s">
        <v>2020</v>
      </c>
      <c r="G12" s="180" t="s">
        <v>1960</v>
      </c>
      <c r="H12" s="180"/>
      <c r="I12" s="196">
        <v>41872.0</v>
      </c>
      <c r="J12" s="180" t="s">
        <v>1962</v>
      </c>
      <c r="K12" s="180" t="s">
        <v>2026</v>
      </c>
      <c r="L12" s="180"/>
      <c r="M12" s="180"/>
      <c r="N12" s="180" t="s">
        <v>1927</v>
      </c>
      <c r="O12" s="180"/>
    </row>
    <row r="13" ht="15.0" customHeight="1">
      <c r="A13" s="181" t="s">
        <v>2027</v>
      </c>
      <c r="B13" s="181"/>
      <c r="C13" s="181" t="s">
        <v>1254</v>
      </c>
      <c r="D13" s="181" t="s">
        <v>2028</v>
      </c>
      <c r="E13" s="181"/>
      <c r="F13" s="181" t="s">
        <v>2029</v>
      </c>
      <c r="G13" s="181" t="s">
        <v>1960</v>
      </c>
      <c r="H13" s="181"/>
      <c r="I13" s="190">
        <v>41583.0</v>
      </c>
      <c r="J13" s="181" t="s">
        <v>1962</v>
      </c>
      <c r="K13" s="192" t="s">
        <v>1982</v>
      </c>
      <c r="L13" s="181"/>
      <c r="M13" s="181"/>
      <c r="N13" s="181" t="s">
        <v>1927</v>
      </c>
      <c r="O13" s="181"/>
    </row>
    <row r="14" ht="15.0" customHeight="1">
      <c r="A14" s="180" t="s">
        <v>2032</v>
      </c>
      <c r="B14" s="180"/>
      <c r="C14" s="180" t="s">
        <v>54</v>
      </c>
      <c r="D14" s="180" t="s">
        <v>2033</v>
      </c>
      <c r="E14" s="180"/>
      <c r="F14" s="180" t="s">
        <v>2034</v>
      </c>
      <c r="G14" s="180" t="s">
        <v>1283</v>
      </c>
      <c r="H14" s="180"/>
      <c r="I14" s="180"/>
      <c r="J14" s="180" t="s">
        <v>2035</v>
      </c>
      <c r="K14" s="180"/>
      <c r="L14" s="180"/>
      <c r="M14" s="180"/>
      <c r="N14" s="180" t="s">
        <v>1927</v>
      </c>
      <c r="O14" s="180"/>
    </row>
    <row r="15" ht="15.0" customHeight="1">
      <c r="A15" s="181" t="s">
        <v>2038</v>
      </c>
      <c r="B15" s="181"/>
      <c r="C15" s="181" t="s">
        <v>1918</v>
      </c>
      <c r="D15" s="181" t="s">
        <v>2039</v>
      </c>
      <c r="E15" s="181" t="s">
        <v>2040</v>
      </c>
      <c r="F15" s="181" t="s">
        <v>2041</v>
      </c>
      <c r="G15" s="181" t="s">
        <v>2007</v>
      </c>
      <c r="H15" s="181"/>
      <c r="I15" s="194">
        <v>41878.0</v>
      </c>
      <c r="J15" s="181" t="s">
        <v>1965</v>
      </c>
      <c r="K15" s="181"/>
      <c r="L15" s="181"/>
      <c r="M15" s="181"/>
      <c r="N15" s="181" t="s">
        <v>1927</v>
      </c>
      <c r="O15" s="181"/>
    </row>
    <row r="16" ht="13.5" customHeight="1">
      <c r="A16" s="180" t="s">
        <v>2045</v>
      </c>
      <c r="B16" s="180"/>
      <c r="C16" s="180" t="s">
        <v>1918</v>
      </c>
      <c r="D16" s="180" t="s">
        <v>2047</v>
      </c>
      <c r="E16" s="180"/>
      <c r="F16" s="180" t="s">
        <v>2049</v>
      </c>
      <c r="G16" s="180" t="s">
        <v>2007</v>
      </c>
      <c r="H16" s="180"/>
      <c r="I16" s="199">
        <v>41866.0</v>
      </c>
      <c r="J16" s="180" t="s">
        <v>1965</v>
      </c>
      <c r="K16" s="180"/>
      <c r="L16" s="180"/>
      <c r="M16" s="180"/>
      <c r="N16" s="180" t="s">
        <v>1927</v>
      </c>
      <c r="O16" s="180"/>
    </row>
    <row r="17" ht="13.5" customHeight="1">
      <c r="A17" s="181" t="s">
        <v>2056</v>
      </c>
      <c r="B17" s="181" t="s">
        <v>2057</v>
      </c>
      <c r="C17" s="181"/>
      <c r="D17" s="181" t="s">
        <v>2059</v>
      </c>
      <c r="E17" s="181" t="s">
        <v>2060</v>
      </c>
      <c r="F17" s="181" t="s">
        <v>2061</v>
      </c>
      <c r="G17" s="181" t="s">
        <v>2062</v>
      </c>
      <c r="H17" s="181"/>
      <c r="I17" s="181"/>
      <c r="J17" s="181" t="s">
        <v>2063</v>
      </c>
      <c r="K17" s="181" t="s">
        <v>2064</v>
      </c>
      <c r="L17" s="181" t="s">
        <v>2065</v>
      </c>
      <c r="M17" s="181">
        <v>192.0</v>
      </c>
      <c r="N17" s="181" t="s">
        <v>1927</v>
      </c>
      <c r="O17" s="181"/>
    </row>
    <row r="18" ht="13.5" customHeight="1">
      <c r="A18" s="180" t="s">
        <v>2068</v>
      </c>
      <c r="B18" s="180" t="s">
        <v>2071</v>
      </c>
      <c r="C18" s="180" t="s">
        <v>54</v>
      </c>
      <c r="D18" s="180" t="s">
        <v>2072</v>
      </c>
      <c r="E18" s="180" t="s">
        <v>2073</v>
      </c>
      <c r="F18" s="180" t="s">
        <v>2073</v>
      </c>
      <c r="G18" s="180" t="s">
        <v>1283</v>
      </c>
      <c r="H18" s="180" t="s">
        <v>2076</v>
      </c>
      <c r="I18" s="180">
        <v>2011.0</v>
      </c>
      <c r="J18" s="180" t="s">
        <v>2079</v>
      </c>
      <c r="K18" s="180"/>
      <c r="L18" s="180" t="s">
        <v>2080</v>
      </c>
      <c r="M18" s="180">
        <v>325.0</v>
      </c>
      <c r="N18" s="180" t="s">
        <v>1927</v>
      </c>
      <c r="O18" s="180"/>
    </row>
    <row r="19" ht="13.5" customHeight="1">
      <c r="A19" s="181" t="s">
        <v>2081</v>
      </c>
      <c r="B19" s="181" t="s">
        <v>2084</v>
      </c>
      <c r="C19" s="181" t="s">
        <v>54</v>
      </c>
      <c r="D19" s="181" t="s">
        <v>829</v>
      </c>
      <c r="E19" s="181" t="s">
        <v>2086</v>
      </c>
      <c r="F19" s="181" t="s">
        <v>2087</v>
      </c>
      <c r="G19" s="181" t="s">
        <v>2088</v>
      </c>
      <c r="H19" s="181" t="s">
        <v>2092</v>
      </c>
      <c r="I19" s="181" t="s">
        <v>2093</v>
      </c>
      <c r="J19" s="181" t="s">
        <v>2079</v>
      </c>
      <c r="K19" s="181" t="s">
        <v>2095</v>
      </c>
      <c r="L19" s="181" t="s">
        <v>2096</v>
      </c>
      <c r="M19" s="181">
        <v>328.0</v>
      </c>
      <c r="N19" s="181" t="s">
        <v>1927</v>
      </c>
      <c r="O19" s="181"/>
    </row>
    <row r="20" ht="13.5" customHeight="1">
      <c r="A20" s="180" t="s">
        <v>2097</v>
      </c>
      <c r="B20" s="180" t="s">
        <v>2099</v>
      </c>
      <c r="C20" s="180" t="s">
        <v>54</v>
      </c>
      <c r="D20" s="180" t="s">
        <v>2101</v>
      </c>
      <c r="E20" s="180" t="s">
        <v>2102</v>
      </c>
      <c r="F20" s="180" t="s">
        <v>2102</v>
      </c>
      <c r="G20" s="180" t="s">
        <v>2104</v>
      </c>
      <c r="H20" s="180" t="s">
        <v>2106</v>
      </c>
      <c r="I20" s="180">
        <v>41518.0</v>
      </c>
      <c r="J20" s="180" t="s">
        <v>2108</v>
      </c>
      <c r="K20" s="180" t="s">
        <v>2108</v>
      </c>
      <c r="L20" s="180" t="s">
        <v>2110</v>
      </c>
      <c r="M20" s="180">
        <v>352.0</v>
      </c>
      <c r="N20" s="180" t="s">
        <v>1927</v>
      </c>
      <c r="O20" s="180"/>
    </row>
    <row r="21" ht="13.5" customHeight="1">
      <c r="A21" s="181" t="s">
        <v>2111</v>
      </c>
      <c r="B21" s="181"/>
      <c r="C21" s="181" t="s">
        <v>80</v>
      </c>
      <c r="D21" s="181" t="s">
        <v>2112</v>
      </c>
      <c r="E21" s="181"/>
      <c r="F21" s="181" t="s">
        <v>2115</v>
      </c>
      <c r="G21" s="181" t="s">
        <v>1960</v>
      </c>
      <c r="H21" s="181"/>
      <c r="I21" s="185">
        <v>41876.0</v>
      </c>
      <c r="J21" s="181" t="s">
        <v>1962</v>
      </c>
      <c r="K21" s="181" t="s">
        <v>842</v>
      </c>
      <c r="L21" s="181"/>
      <c r="M21" s="181"/>
      <c r="N21" s="181" t="s">
        <v>1927</v>
      </c>
      <c r="O21" s="181"/>
    </row>
    <row r="22" ht="13.5" customHeight="1">
      <c r="A22" s="180" t="s">
        <v>2118</v>
      </c>
      <c r="B22" s="180"/>
      <c r="C22" s="180" t="s">
        <v>80</v>
      </c>
      <c r="D22" s="180" t="s">
        <v>2120</v>
      </c>
      <c r="E22" s="180"/>
      <c r="F22" s="180" t="s">
        <v>2122</v>
      </c>
      <c r="G22" s="180" t="s">
        <v>1960</v>
      </c>
      <c r="H22" s="180"/>
      <c r="I22" s="196">
        <v>41874.0</v>
      </c>
      <c r="J22" s="180" t="s">
        <v>1962</v>
      </c>
      <c r="K22" s="180" t="s">
        <v>2026</v>
      </c>
      <c r="L22" s="180"/>
      <c r="M22" s="180"/>
      <c r="N22" s="180" t="s">
        <v>1927</v>
      </c>
      <c r="O22" s="180"/>
    </row>
    <row r="23" ht="13.5" customHeight="1">
      <c r="A23" s="181" t="s">
        <v>2118</v>
      </c>
      <c r="B23" s="181"/>
      <c r="C23" s="181" t="s">
        <v>80</v>
      </c>
      <c r="D23" s="181" t="s">
        <v>2127</v>
      </c>
      <c r="E23" s="181"/>
      <c r="F23" s="181" t="s">
        <v>2129</v>
      </c>
      <c r="G23" s="181" t="s">
        <v>2007</v>
      </c>
      <c r="H23" s="181"/>
      <c r="I23" s="194">
        <v>41874.0</v>
      </c>
      <c r="J23" s="181" t="s">
        <v>1965</v>
      </c>
      <c r="K23" s="181"/>
      <c r="L23" s="181"/>
      <c r="M23" s="181"/>
      <c r="N23" s="181" t="s">
        <v>1927</v>
      </c>
      <c r="O23" s="181"/>
    </row>
    <row r="24" ht="13.5" customHeight="1">
      <c r="A24" s="180" t="s">
        <v>2133</v>
      </c>
      <c r="B24" s="180"/>
      <c r="C24" s="180" t="s">
        <v>80</v>
      </c>
      <c r="D24" s="180" t="s">
        <v>2028</v>
      </c>
      <c r="E24" s="180"/>
      <c r="F24" s="180" t="s">
        <v>2135</v>
      </c>
      <c r="G24" s="180" t="s">
        <v>1960</v>
      </c>
      <c r="H24" s="180"/>
      <c r="I24" s="196">
        <v>41881.0</v>
      </c>
      <c r="J24" s="180" t="s">
        <v>1962</v>
      </c>
      <c r="K24" s="180" t="s">
        <v>842</v>
      </c>
      <c r="L24" s="180"/>
      <c r="M24" s="180"/>
      <c r="N24" s="180" t="s">
        <v>1927</v>
      </c>
      <c r="O24" s="180"/>
    </row>
    <row r="25" ht="13.5" customHeight="1">
      <c r="A25" s="181" t="s">
        <v>2140</v>
      </c>
      <c r="B25" s="181"/>
      <c r="C25" s="181" t="s">
        <v>80</v>
      </c>
      <c r="D25" s="181" t="s">
        <v>2141</v>
      </c>
      <c r="E25" s="181"/>
      <c r="F25" s="181" t="s">
        <v>2142</v>
      </c>
      <c r="G25" s="181" t="s">
        <v>1960</v>
      </c>
      <c r="H25" s="181"/>
      <c r="I25" s="185">
        <v>41872.0</v>
      </c>
      <c r="J25" s="181" t="s">
        <v>1962</v>
      </c>
      <c r="K25" s="181" t="s">
        <v>771</v>
      </c>
      <c r="L25" s="181"/>
      <c r="M25" s="181"/>
      <c r="N25" s="181" t="s">
        <v>1927</v>
      </c>
      <c r="O25" s="181" t="s">
        <v>2146</v>
      </c>
    </row>
    <row r="26" ht="13.5" customHeight="1">
      <c r="A26" s="180" t="s">
        <v>2140</v>
      </c>
      <c r="B26" s="180"/>
      <c r="C26" s="180" t="s">
        <v>80</v>
      </c>
      <c r="D26" s="180" t="s">
        <v>2148</v>
      </c>
      <c r="E26" s="180"/>
      <c r="F26" s="180" t="s">
        <v>2150</v>
      </c>
      <c r="G26" s="180" t="s">
        <v>2007</v>
      </c>
      <c r="H26" s="180"/>
      <c r="I26" s="199">
        <v>41872.0</v>
      </c>
      <c r="J26" s="180" t="s">
        <v>1965</v>
      </c>
      <c r="K26" s="180"/>
      <c r="L26" s="180"/>
      <c r="M26" s="180"/>
      <c r="N26" s="180" t="s">
        <v>1927</v>
      </c>
      <c r="O26" s="180"/>
    </row>
    <row r="27" ht="13.5" customHeight="1">
      <c r="A27" s="181" t="s">
        <v>2152</v>
      </c>
      <c r="B27" s="181"/>
      <c r="C27" s="181" t="s">
        <v>80</v>
      </c>
      <c r="D27" s="181" t="s">
        <v>2155</v>
      </c>
      <c r="E27" s="181"/>
      <c r="F27" s="181" t="s">
        <v>2157</v>
      </c>
      <c r="G27" s="181" t="s">
        <v>1960</v>
      </c>
      <c r="H27" s="181"/>
      <c r="I27" s="185">
        <v>41873.0</v>
      </c>
      <c r="J27" s="181" t="s">
        <v>1962</v>
      </c>
      <c r="K27" s="181" t="s">
        <v>771</v>
      </c>
      <c r="L27" s="181"/>
      <c r="M27" s="181"/>
      <c r="N27" s="181" t="s">
        <v>1927</v>
      </c>
      <c r="O27" s="181"/>
    </row>
    <row r="28" ht="13.5" customHeight="1">
      <c r="A28" s="180" t="s">
        <v>2158</v>
      </c>
      <c r="B28" s="180"/>
      <c r="C28" s="180" t="s">
        <v>80</v>
      </c>
      <c r="D28" s="180" t="s">
        <v>2160</v>
      </c>
      <c r="E28" s="180"/>
      <c r="F28" s="180" t="s">
        <v>2161</v>
      </c>
      <c r="G28" s="180" t="s">
        <v>1960</v>
      </c>
      <c r="H28" s="180"/>
      <c r="I28" s="196">
        <v>41872.0</v>
      </c>
      <c r="J28" s="180" t="s">
        <v>1962</v>
      </c>
      <c r="K28" s="180" t="s">
        <v>771</v>
      </c>
      <c r="L28" s="180"/>
      <c r="M28" s="180"/>
      <c r="N28" s="180" t="s">
        <v>1927</v>
      </c>
      <c r="O28" s="180"/>
    </row>
    <row r="29" ht="13.5" customHeight="1">
      <c r="A29" s="181" t="s">
        <v>2165</v>
      </c>
      <c r="B29" s="181"/>
      <c r="C29" s="181" t="s">
        <v>80</v>
      </c>
      <c r="D29" s="181" t="s">
        <v>2166</v>
      </c>
      <c r="E29" s="181" t="s">
        <v>2168</v>
      </c>
      <c r="F29" s="181" t="s">
        <v>2170</v>
      </c>
      <c r="G29" s="181" t="s">
        <v>2007</v>
      </c>
      <c r="H29" s="181"/>
      <c r="I29" s="194">
        <v>41878.0</v>
      </c>
      <c r="J29" s="181" t="s">
        <v>1965</v>
      </c>
      <c r="K29" s="181"/>
      <c r="L29" s="181"/>
      <c r="M29" s="181"/>
      <c r="N29" s="181" t="s">
        <v>1927</v>
      </c>
      <c r="O29" s="181"/>
    </row>
    <row r="30" ht="13.5" customHeight="1">
      <c r="A30" s="180" t="s">
        <v>2172</v>
      </c>
      <c r="B30" s="180" t="s">
        <v>2175</v>
      </c>
      <c r="C30" s="180" t="s">
        <v>2177</v>
      </c>
      <c r="D30" s="180" t="s">
        <v>829</v>
      </c>
      <c r="E30" s="180" t="s">
        <v>405</v>
      </c>
      <c r="F30" s="180" t="s">
        <v>405</v>
      </c>
      <c r="G30" s="180" t="s">
        <v>2178</v>
      </c>
      <c r="H30" s="180"/>
      <c r="I30" s="180">
        <v>2013.0</v>
      </c>
      <c r="J30" s="180" t="s">
        <v>1747</v>
      </c>
      <c r="K30" s="180"/>
      <c r="L30" s="180"/>
      <c r="M30" s="180">
        <v>363.0</v>
      </c>
      <c r="N30" s="180" t="s">
        <v>1927</v>
      </c>
      <c r="O30" s="180"/>
    </row>
    <row r="31" ht="13.5" customHeight="1">
      <c r="A31" s="181" t="s">
        <v>2181</v>
      </c>
      <c r="B31" s="181"/>
      <c r="C31" s="181" t="s">
        <v>1254</v>
      </c>
      <c r="D31" s="181" t="s">
        <v>2182</v>
      </c>
      <c r="E31" s="181"/>
      <c r="F31" s="181" t="s">
        <v>2183</v>
      </c>
      <c r="G31" s="181" t="s">
        <v>2007</v>
      </c>
      <c r="H31" s="181"/>
      <c r="I31" s="194">
        <v>41626.0</v>
      </c>
      <c r="J31" s="181" t="s">
        <v>1965</v>
      </c>
      <c r="K31" s="181"/>
      <c r="L31" s="181"/>
      <c r="M31" s="181"/>
      <c r="N31" s="181" t="s">
        <v>1927</v>
      </c>
      <c r="O31" s="181"/>
    </row>
    <row r="32" ht="13.5" customHeight="1">
      <c r="A32" s="180" t="s">
        <v>2187</v>
      </c>
      <c r="B32" s="180"/>
      <c r="C32" s="180" t="s">
        <v>80</v>
      </c>
      <c r="D32" s="180" t="s">
        <v>2192</v>
      </c>
      <c r="E32" s="180"/>
      <c r="F32" s="180" t="s">
        <v>405</v>
      </c>
      <c r="G32" s="180" t="s">
        <v>2194</v>
      </c>
      <c r="H32" s="180"/>
      <c r="I32" s="199">
        <v>41885.0</v>
      </c>
      <c r="J32" s="180" t="s">
        <v>2172</v>
      </c>
      <c r="K32" s="180"/>
      <c r="L32" s="180"/>
      <c r="M32" s="180"/>
      <c r="N32" s="180" t="s">
        <v>1927</v>
      </c>
      <c r="O32" s="180" t="s">
        <v>2196</v>
      </c>
    </row>
    <row r="33" ht="13.5" customHeight="1">
      <c r="A33" s="181" t="s">
        <v>2197</v>
      </c>
      <c r="B33" s="181"/>
      <c r="C33" s="181" t="s">
        <v>151</v>
      </c>
      <c r="D33" s="181" t="s">
        <v>2198</v>
      </c>
      <c r="E33" s="181"/>
      <c r="F33" s="181" t="s">
        <v>2200</v>
      </c>
      <c r="G33" s="181" t="s">
        <v>1960</v>
      </c>
      <c r="H33" s="181"/>
      <c r="I33" s="185">
        <v>41872.0</v>
      </c>
      <c r="J33" s="181" t="s">
        <v>1962</v>
      </c>
      <c r="K33" s="181" t="s">
        <v>771</v>
      </c>
      <c r="L33" s="181"/>
      <c r="M33" s="181"/>
      <c r="N33" s="181" t="s">
        <v>1927</v>
      </c>
      <c r="O33" s="181"/>
    </row>
    <row r="34" ht="13.5" customHeight="1">
      <c r="A34" s="180" t="s">
        <v>2203</v>
      </c>
      <c r="B34" s="180"/>
      <c r="C34" s="180" t="s">
        <v>151</v>
      </c>
      <c r="D34" s="180" t="s">
        <v>2205</v>
      </c>
      <c r="E34" s="180"/>
      <c r="F34" s="180" t="s">
        <v>2208</v>
      </c>
      <c r="G34" s="180" t="s">
        <v>2007</v>
      </c>
      <c r="H34" s="180"/>
      <c r="I34" s="199">
        <v>41872.0</v>
      </c>
      <c r="J34" s="180" t="s">
        <v>1965</v>
      </c>
      <c r="K34" s="180"/>
      <c r="L34" s="180"/>
      <c r="M34" s="180"/>
      <c r="N34" s="180" t="s">
        <v>1927</v>
      </c>
      <c r="O34" s="180"/>
    </row>
    <row r="35" ht="13.5" customHeight="1">
      <c r="A35" s="181" t="s">
        <v>2211</v>
      </c>
      <c r="B35" s="181" t="s">
        <v>2214</v>
      </c>
      <c r="C35" s="181" t="s">
        <v>151</v>
      </c>
      <c r="D35" s="181" t="s">
        <v>2215</v>
      </c>
      <c r="E35" s="181" t="s">
        <v>2216</v>
      </c>
      <c r="F35" s="181"/>
      <c r="G35" s="181" t="s">
        <v>2217</v>
      </c>
      <c r="H35" s="181" t="s">
        <v>2219</v>
      </c>
      <c r="I35" s="181"/>
      <c r="J35" s="181" t="s">
        <v>2221</v>
      </c>
      <c r="K35" s="181"/>
      <c r="L35" s="181" t="s">
        <v>2223</v>
      </c>
      <c r="M35" s="181">
        <v>476.0</v>
      </c>
      <c r="N35" s="181" t="s">
        <v>1927</v>
      </c>
      <c r="O35" s="181"/>
    </row>
    <row r="36" ht="13.5" customHeight="1">
      <c r="A36" s="180" t="s">
        <v>2224</v>
      </c>
      <c r="B36" s="180"/>
      <c r="C36" s="180" t="s">
        <v>151</v>
      </c>
      <c r="D36" s="180" t="s">
        <v>1815</v>
      </c>
      <c r="E36" s="180"/>
      <c r="F36" s="180" t="s">
        <v>2227</v>
      </c>
      <c r="G36" s="180" t="s">
        <v>2007</v>
      </c>
      <c r="H36" s="180"/>
      <c r="I36" s="199">
        <v>41873.0</v>
      </c>
      <c r="J36" s="180" t="s">
        <v>1965</v>
      </c>
      <c r="K36" s="180"/>
      <c r="L36" s="180"/>
      <c r="M36" s="180"/>
      <c r="N36" s="180" t="s">
        <v>1927</v>
      </c>
      <c r="O36" s="180"/>
    </row>
    <row r="37" ht="13.5" customHeight="1">
      <c r="A37" s="181" t="s">
        <v>2229</v>
      </c>
      <c r="B37" s="181"/>
      <c r="C37" s="181" t="s">
        <v>151</v>
      </c>
      <c r="D37" s="181" t="s">
        <v>2231</v>
      </c>
      <c r="E37" s="181"/>
      <c r="F37" s="181" t="s">
        <v>2234</v>
      </c>
      <c r="G37" s="181" t="s">
        <v>1960</v>
      </c>
      <c r="H37" s="181"/>
      <c r="I37" s="185">
        <v>41873.0</v>
      </c>
      <c r="J37" s="181" t="s">
        <v>1962</v>
      </c>
      <c r="K37" s="181" t="s">
        <v>419</v>
      </c>
      <c r="L37" s="181"/>
      <c r="M37" s="181"/>
      <c r="N37" s="181" t="s">
        <v>1927</v>
      </c>
      <c r="O37" s="181"/>
    </row>
    <row r="38" ht="13.5" customHeight="1">
      <c r="A38" s="180" t="s">
        <v>2237</v>
      </c>
      <c r="B38" s="180"/>
      <c r="C38" s="180" t="s">
        <v>151</v>
      </c>
      <c r="D38" s="180" t="s">
        <v>1062</v>
      </c>
      <c r="E38" s="180"/>
      <c r="F38" s="180" t="s">
        <v>2239</v>
      </c>
      <c r="G38" s="180" t="s">
        <v>1960</v>
      </c>
      <c r="H38" s="180"/>
      <c r="I38" s="196">
        <v>41873.0</v>
      </c>
      <c r="J38" s="180" t="s">
        <v>1962</v>
      </c>
      <c r="K38" s="180" t="s">
        <v>419</v>
      </c>
      <c r="L38" s="180"/>
      <c r="M38" s="180"/>
      <c r="N38" s="180" t="s">
        <v>1927</v>
      </c>
      <c r="O38" s="180"/>
    </row>
    <row r="39" ht="13.5" customHeight="1">
      <c r="A39" s="181" t="s">
        <v>2242</v>
      </c>
      <c r="B39" s="181"/>
      <c r="C39" s="181" t="s">
        <v>151</v>
      </c>
      <c r="D39" s="181" t="s">
        <v>2244</v>
      </c>
      <c r="E39" s="181"/>
      <c r="F39" s="181" t="s">
        <v>2246</v>
      </c>
      <c r="G39" s="181" t="s">
        <v>1960</v>
      </c>
      <c r="H39" s="181"/>
      <c r="I39" s="185">
        <v>41872.0</v>
      </c>
      <c r="J39" s="181" t="s">
        <v>1962</v>
      </c>
      <c r="K39" s="181" t="s">
        <v>771</v>
      </c>
      <c r="L39" s="181"/>
      <c r="M39" s="181"/>
      <c r="N39" s="181" t="s">
        <v>1927</v>
      </c>
      <c r="O39" s="181"/>
    </row>
    <row r="40" ht="13.5" customHeight="1">
      <c r="A40" s="180" t="s">
        <v>2249</v>
      </c>
      <c r="B40" s="180"/>
      <c r="C40" s="180" t="s">
        <v>151</v>
      </c>
      <c r="D40" s="180" t="s">
        <v>2155</v>
      </c>
      <c r="E40" s="180"/>
      <c r="F40" s="180" t="s">
        <v>2250</v>
      </c>
      <c r="G40" s="180" t="s">
        <v>1960</v>
      </c>
      <c r="H40" s="180"/>
      <c r="I40" s="196">
        <v>41872.0</v>
      </c>
      <c r="J40" s="180" t="s">
        <v>1962</v>
      </c>
      <c r="K40" s="180" t="s">
        <v>771</v>
      </c>
      <c r="L40" s="180"/>
      <c r="M40" s="180"/>
      <c r="N40" s="180" t="s">
        <v>1927</v>
      </c>
      <c r="O40" s="180"/>
    </row>
    <row r="41" ht="13.5" customHeight="1">
      <c r="A41" s="181" t="s">
        <v>2254</v>
      </c>
      <c r="B41" s="181"/>
      <c r="C41" s="181" t="s">
        <v>1254</v>
      </c>
      <c r="D41" s="181" t="s">
        <v>2255</v>
      </c>
      <c r="E41" s="181"/>
      <c r="F41" s="181" t="s">
        <v>2256</v>
      </c>
      <c r="G41" s="181" t="s">
        <v>1960</v>
      </c>
      <c r="H41" s="181"/>
      <c r="I41" s="185">
        <v>41876.0</v>
      </c>
      <c r="J41" s="181" t="s">
        <v>1962</v>
      </c>
      <c r="K41" s="181" t="s">
        <v>2258</v>
      </c>
      <c r="L41" s="181"/>
      <c r="M41" s="181"/>
      <c r="N41" s="181" t="s">
        <v>1927</v>
      </c>
      <c r="O41" s="181"/>
    </row>
    <row r="42" ht="13.5" customHeight="1">
      <c r="A42" s="180" t="s">
        <v>2261</v>
      </c>
      <c r="B42" s="180"/>
      <c r="C42" s="180" t="s">
        <v>1254</v>
      </c>
      <c r="D42" s="180" t="s">
        <v>2262</v>
      </c>
      <c r="E42" s="180"/>
      <c r="F42" s="180" t="s">
        <v>2263</v>
      </c>
      <c r="G42" s="180" t="s">
        <v>1960</v>
      </c>
      <c r="H42" s="180"/>
      <c r="I42" s="196">
        <v>41876.0</v>
      </c>
      <c r="J42" s="180" t="s">
        <v>1962</v>
      </c>
      <c r="K42" s="180" t="s">
        <v>2258</v>
      </c>
      <c r="L42" s="180"/>
      <c r="M42" s="180"/>
      <c r="N42" s="180" t="s">
        <v>1927</v>
      </c>
      <c r="O42" s="180"/>
    </row>
    <row r="43" ht="13.5" customHeight="1">
      <c r="A43" s="181" t="s">
        <v>2267</v>
      </c>
      <c r="B43" s="181"/>
      <c r="C43" s="181" t="s">
        <v>1254</v>
      </c>
      <c r="D43" s="181" t="s">
        <v>2268</v>
      </c>
      <c r="E43" s="181"/>
      <c r="F43" s="181" t="s">
        <v>2269</v>
      </c>
      <c r="G43" s="181" t="s">
        <v>2007</v>
      </c>
      <c r="H43" s="181"/>
      <c r="I43" s="194">
        <v>41878.0</v>
      </c>
      <c r="J43" s="181" t="s">
        <v>1965</v>
      </c>
      <c r="K43" s="181"/>
      <c r="L43" s="181"/>
      <c r="M43" s="181"/>
      <c r="N43" s="181" t="s">
        <v>1927</v>
      </c>
      <c r="O43" s="181"/>
    </row>
    <row r="44" ht="13.5" customHeight="1">
      <c r="A44" s="180" t="s">
        <v>2272</v>
      </c>
      <c r="B44" s="180"/>
      <c r="C44" s="180" t="s">
        <v>1254</v>
      </c>
      <c r="D44" s="180" t="s">
        <v>1062</v>
      </c>
      <c r="E44" s="180"/>
      <c r="F44" s="180" t="s">
        <v>2274</v>
      </c>
      <c r="G44" s="180" t="s">
        <v>1960</v>
      </c>
      <c r="H44" s="180"/>
      <c r="I44" s="196">
        <v>41876.0</v>
      </c>
      <c r="J44" s="180" t="s">
        <v>1962</v>
      </c>
      <c r="K44" s="180" t="s">
        <v>2258</v>
      </c>
      <c r="L44" s="180"/>
      <c r="M44" s="180"/>
      <c r="N44" s="180" t="s">
        <v>1927</v>
      </c>
      <c r="O44" s="180"/>
    </row>
    <row r="45" ht="13.5" customHeight="1">
      <c r="A45" s="181" t="s">
        <v>2276</v>
      </c>
      <c r="B45" s="181"/>
      <c r="C45" s="181" t="s">
        <v>1254</v>
      </c>
      <c r="D45" s="181" t="s">
        <v>2278</v>
      </c>
      <c r="E45" s="181"/>
      <c r="F45" s="181" t="s">
        <v>2281</v>
      </c>
      <c r="G45" s="181" t="s">
        <v>1960</v>
      </c>
      <c r="H45" s="181"/>
      <c r="I45" s="185">
        <v>41876.0</v>
      </c>
      <c r="J45" s="181" t="s">
        <v>1962</v>
      </c>
      <c r="K45" s="181" t="s">
        <v>2258</v>
      </c>
      <c r="L45" s="181"/>
      <c r="M45" s="181"/>
      <c r="N45" s="181" t="s">
        <v>1927</v>
      </c>
      <c r="O45" s="181"/>
    </row>
    <row r="46" ht="13.5" customHeight="1">
      <c r="A46" s="180" t="s">
        <v>2283</v>
      </c>
      <c r="B46" s="180"/>
      <c r="C46" s="180" t="s">
        <v>1254</v>
      </c>
      <c r="D46" s="180" t="s">
        <v>2285</v>
      </c>
      <c r="E46" s="180"/>
      <c r="F46" s="180" t="s">
        <v>2287</v>
      </c>
      <c r="G46" s="180" t="s">
        <v>1960</v>
      </c>
      <c r="H46" s="180"/>
      <c r="I46" s="196">
        <v>41877.0</v>
      </c>
      <c r="J46" s="180" t="s">
        <v>1962</v>
      </c>
      <c r="K46" s="180" t="s">
        <v>2258</v>
      </c>
      <c r="L46" s="180"/>
      <c r="M46" s="180"/>
      <c r="N46" s="180" t="s">
        <v>1927</v>
      </c>
      <c r="O46" s="180"/>
    </row>
    <row r="47" ht="13.5" customHeight="1">
      <c r="A47" s="181" t="s">
        <v>2289</v>
      </c>
      <c r="B47" s="181"/>
      <c r="C47" s="181" t="s">
        <v>1254</v>
      </c>
      <c r="D47" s="181" t="s">
        <v>829</v>
      </c>
      <c r="E47" s="181"/>
      <c r="F47" s="181" t="s">
        <v>2291</v>
      </c>
      <c r="G47" s="181"/>
      <c r="H47" s="181"/>
      <c r="I47" s="190">
        <v>41011.0</v>
      </c>
      <c r="J47" s="181" t="s">
        <v>1350</v>
      </c>
      <c r="K47" s="181"/>
      <c r="L47" s="181"/>
      <c r="M47" s="181"/>
      <c r="N47" s="181" t="s">
        <v>1927</v>
      </c>
      <c r="O47" s="181"/>
    </row>
    <row r="48" ht="13.5" customHeight="1">
      <c r="A48" s="180" t="s">
        <v>2294</v>
      </c>
      <c r="B48" s="180"/>
      <c r="C48" s="180" t="s">
        <v>1254</v>
      </c>
      <c r="D48" s="180" t="s">
        <v>2296</v>
      </c>
      <c r="E48" s="180"/>
      <c r="F48" s="180" t="s">
        <v>2297</v>
      </c>
      <c r="G48" s="180"/>
      <c r="H48" s="180"/>
      <c r="I48" s="211">
        <v>41011.0</v>
      </c>
      <c r="J48" s="180" t="s">
        <v>1350</v>
      </c>
      <c r="K48" s="180"/>
      <c r="L48" s="180"/>
      <c r="M48" s="180"/>
      <c r="N48" s="180" t="s">
        <v>1927</v>
      </c>
      <c r="O48" s="180"/>
    </row>
    <row r="49" ht="13.5" customHeight="1">
      <c r="A49" s="181" t="s">
        <v>2308</v>
      </c>
      <c r="B49" s="181" t="s">
        <v>2309</v>
      </c>
      <c r="C49" s="181" t="s">
        <v>54</v>
      </c>
      <c r="D49" s="181" t="s">
        <v>2112</v>
      </c>
      <c r="E49" s="181" t="s">
        <v>2310</v>
      </c>
      <c r="F49" s="181" t="s">
        <v>2311</v>
      </c>
      <c r="G49" s="181" t="s">
        <v>2312</v>
      </c>
      <c r="H49" s="181" t="s">
        <v>2313</v>
      </c>
      <c r="I49" s="181">
        <v>2014.0</v>
      </c>
      <c r="J49" s="181" t="s">
        <v>2315</v>
      </c>
      <c r="K49" s="181"/>
      <c r="L49" s="181" t="s">
        <v>2316</v>
      </c>
      <c r="M49" s="181">
        <v>616.0</v>
      </c>
      <c r="N49" s="181" t="s">
        <v>1927</v>
      </c>
      <c r="O49" s="181"/>
    </row>
    <row r="50" ht="13.5" customHeight="1">
      <c r="A50" s="180" t="s">
        <v>2318</v>
      </c>
      <c r="B50" s="180" t="s">
        <v>2319</v>
      </c>
      <c r="C50" s="180" t="s">
        <v>125</v>
      </c>
      <c r="D50" s="180"/>
      <c r="E50" s="180"/>
      <c r="F50" s="180" t="s">
        <v>2321</v>
      </c>
      <c r="G50" s="180" t="s">
        <v>2322</v>
      </c>
      <c r="H50" s="180"/>
      <c r="I50" s="180"/>
      <c r="J50" s="180" t="s">
        <v>2318</v>
      </c>
      <c r="K50" s="180"/>
      <c r="L50" s="180"/>
      <c r="M50" s="180"/>
      <c r="N50" s="180" t="s">
        <v>1927</v>
      </c>
      <c r="O50" s="180"/>
    </row>
    <row r="51" ht="13.5" customHeight="1">
      <c r="A51" s="181" t="s">
        <v>2324</v>
      </c>
      <c r="B51" s="181"/>
      <c r="C51" s="181" t="s">
        <v>1254</v>
      </c>
      <c r="D51" s="181" t="s">
        <v>2326</v>
      </c>
      <c r="E51" s="181"/>
      <c r="F51" s="181" t="s">
        <v>2327</v>
      </c>
      <c r="G51" s="181" t="s">
        <v>1960</v>
      </c>
      <c r="H51" s="181"/>
      <c r="I51" s="190">
        <v>41583.0</v>
      </c>
      <c r="J51" s="181" t="s">
        <v>1962</v>
      </c>
      <c r="K51" s="192" t="s">
        <v>1982</v>
      </c>
      <c r="L51" s="181"/>
      <c r="M51" s="181"/>
      <c r="N51" s="181" t="s">
        <v>1927</v>
      </c>
      <c r="O51" s="181"/>
    </row>
    <row r="52" ht="13.5" customHeight="1">
      <c r="A52" s="180" t="s">
        <v>2328</v>
      </c>
      <c r="B52" s="180"/>
      <c r="C52" s="180" t="s">
        <v>151</v>
      </c>
      <c r="D52" s="180" t="s">
        <v>829</v>
      </c>
      <c r="E52" s="180"/>
      <c r="F52" s="180" t="s">
        <v>2329</v>
      </c>
      <c r="G52" s="180" t="s">
        <v>1960</v>
      </c>
      <c r="H52" s="180"/>
      <c r="I52" s="196">
        <v>41872.0</v>
      </c>
      <c r="J52" s="180" t="s">
        <v>1962</v>
      </c>
      <c r="K52" s="180" t="s">
        <v>2026</v>
      </c>
      <c r="L52" s="180"/>
      <c r="M52" s="180"/>
      <c r="N52" s="180" t="s">
        <v>1927</v>
      </c>
      <c r="O52" s="180"/>
    </row>
    <row r="53" ht="13.5" customHeight="1">
      <c r="A53" s="181" t="s">
        <v>2331</v>
      </c>
      <c r="B53" s="181"/>
      <c r="C53" s="181" t="s">
        <v>106</v>
      </c>
      <c r="D53" s="181" t="s">
        <v>2332</v>
      </c>
      <c r="E53" s="181"/>
      <c r="F53" s="181" t="s">
        <v>2333</v>
      </c>
      <c r="G53" s="181" t="s">
        <v>2007</v>
      </c>
      <c r="H53" s="181"/>
      <c r="I53" s="194">
        <v>41879.0</v>
      </c>
      <c r="J53" s="181" t="s">
        <v>1965</v>
      </c>
      <c r="K53" s="181"/>
      <c r="L53" s="181"/>
      <c r="M53" s="181"/>
      <c r="N53" s="181" t="s">
        <v>1927</v>
      </c>
      <c r="O53" s="181" t="s">
        <v>2334</v>
      </c>
    </row>
    <row r="54" ht="13.5" customHeight="1">
      <c r="A54" s="180" t="s">
        <v>2335</v>
      </c>
      <c r="B54" s="180"/>
      <c r="C54" s="180" t="s">
        <v>106</v>
      </c>
      <c r="D54" s="180" t="s">
        <v>2337</v>
      </c>
      <c r="E54" s="180"/>
      <c r="F54" s="180" t="s">
        <v>2339</v>
      </c>
      <c r="G54" s="180" t="s">
        <v>1960</v>
      </c>
      <c r="H54" s="180"/>
      <c r="I54" s="196">
        <v>41883.0</v>
      </c>
      <c r="J54" s="180" t="s">
        <v>1962</v>
      </c>
      <c r="K54" s="180" t="s">
        <v>771</v>
      </c>
      <c r="L54" s="180"/>
      <c r="M54" s="180"/>
      <c r="N54" s="180" t="s">
        <v>1927</v>
      </c>
      <c r="O54" s="180"/>
    </row>
    <row r="55" ht="13.5" customHeight="1">
      <c r="A55" s="181" t="s">
        <v>2340</v>
      </c>
      <c r="B55" s="181"/>
      <c r="C55" s="181" t="s">
        <v>106</v>
      </c>
      <c r="D55" s="181" t="s">
        <v>2285</v>
      </c>
      <c r="E55" s="181"/>
      <c r="F55" s="181" t="s">
        <v>2341</v>
      </c>
      <c r="G55" s="181" t="s">
        <v>1960</v>
      </c>
      <c r="H55" s="181"/>
      <c r="I55" s="190">
        <v>41571.0</v>
      </c>
      <c r="J55" s="181" t="s">
        <v>1962</v>
      </c>
      <c r="K55" s="181" t="s">
        <v>2342</v>
      </c>
      <c r="L55" s="181"/>
      <c r="M55" s="181"/>
      <c r="N55" s="181" t="s">
        <v>1927</v>
      </c>
      <c r="O55" s="181"/>
    </row>
    <row r="56" ht="13.5" customHeight="1">
      <c r="A56" s="180" t="s">
        <v>2340</v>
      </c>
      <c r="B56" s="180"/>
      <c r="C56" s="180" t="s">
        <v>106</v>
      </c>
      <c r="D56" s="180" t="s">
        <v>829</v>
      </c>
      <c r="E56" s="180"/>
      <c r="F56" s="180" t="s">
        <v>2345</v>
      </c>
      <c r="G56" s="180" t="s">
        <v>1283</v>
      </c>
      <c r="H56" s="180"/>
      <c r="I56" s="199">
        <v>41571.0</v>
      </c>
      <c r="J56" s="180" t="s">
        <v>1965</v>
      </c>
      <c r="K56" s="180"/>
      <c r="L56" s="180"/>
      <c r="M56" s="180"/>
      <c r="N56" s="180" t="s">
        <v>1927</v>
      </c>
      <c r="O56" s="180"/>
    </row>
    <row r="57" ht="13.5" customHeight="1">
      <c r="A57" s="181" t="s">
        <v>2348</v>
      </c>
      <c r="B57" s="181"/>
      <c r="C57" s="181" t="s">
        <v>106</v>
      </c>
      <c r="D57" s="181" t="s">
        <v>2349</v>
      </c>
      <c r="E57" s="181"/>
      <c r="F57" s="181" t="s">
        <v>2350</v>
      </c>
      <c r="G57" s="181" t="s">
        <v>2007</v>
      </c>
      <c r="H57" s="181"/>
      <c r="I57" s="194">
        <v>41878.0</v>
      </c>
      <c r="J57" s="181" t="s">
        <v>1965</v>
      </c>
      <c r="K57" s="181"/>
      <c r="L57" s="181"/>
      <c r="M57" s="181"/>
      <c r="N57" s="181" t="s">
        <v>1927</v>
      </c>
      <c r="O57" s="181"/>
    </row>
    <row r="58" ht="13.5" customHeight="1">
      <c r="A58" s="180" t="s">
        <v>2353</v>
      </c>
      <c r="B58" s="180"/>
      <c r="C58" s="180" t="s">
        <v>2354</v>
      </c>
      <c r="D58" s="180" t="s">
        <v>2355</v>
      </c>
      <c r="E58" s="180"/>
      <c r="F58" s="180" t="s">
        <v>2357</v>
      </c>
      <c r="G58" s="180" t="s">
        <v>2359</v>
      </c>
      <c r="H58" s="180"/>
      <c r="I58" s="199">
        <v>41875.0</v>
      </c>
      <c r="J58" s="180" t="s">
        <v>1487</v>
      </c>
      <c r="K58" s="180"/>
      <c r="L58" s="180"/>
      <c r="M58" s="180"/>
      <c r="N58" s="180" t="s">
        <v>1927</v>
      </c>
      <c r="O58" s="180"/>
    </row>
    <row r="59" ht="13.5" customHeight="1">
      <c r="A59" s="181" t="s">
        <v>2361</v>
      </c>
      <c r="B59" s="181"/>
      <c r="C59" s="181" t="s">
        <v>2362</v>
      </c>
      <c r="D59" s="181" t="s">
        <v>2364</v>
      </c>
      <c r="E59" s="181"/>
      <c r="F59" s="181" t="s">
        <v>2365</v>
      </c>
      <c r="G59" s="181" t="s">
        <v>2366</v>
      </c>
      <c r="H59" s="181"/>
      <c r="I59" s="194">
        <v>41885.0</v>
      </c>
      <c r="J59" s="181" t="s">
        <v>2368</v>
      </c>
      <c r="K59" s="181"/>
      <c r="L59" s="181"/>
      <c r="M59" s="181"/>
      <c r="N59" s="181" t="s">
        <v>1927</v>
      </c>
      <c r="O59" s="181"/>
    </row>
    <row r="60" ht="13.5" customHeight="1">
      <c r="A60" s="180" t="s">
        <v>2369</v>
      </c>
      <c r="B60" s="180" t="s">
        <v>2370</v>
      </c>
      <c r="C60" s="180" t="s">
        <v>2372</v>
      </c>
      <c r="D60" s="180" t="s">
        <v>2373</v>
      </c>
      <c r="E60" s="180" t="s">
        <v>2374</v>
      </c>
      <c r="F60" s="180" t="s">
        <v>2375</v>
      </c>
      <c r="G60" s="180" t="s">
        <v>2376</v>
      </c>
      <c r="H60" s="180" t="s">
        <v>2377</v>
      </c>
      <c r="I60" s="180" t="s">
        <v>2379</v>
      </c>
      <c r="J60" s="180" t="s">
        <v>2369</v>
      </c>
      <c r="K60" s="180" t="s">
        <v>2380</v>
      </c>
      <c r="L60" s="180" t="s">
        <v>2381</v>
      </c>
      <c r="M60" s="180">
        <v>19.0</v>
      </c>
      <c r="N60" s="180" t="s">
        <v>1927</v>
      </c>
      <c r="O60" s="180"/>
    </row>
    <row r="61" ht="13.5" customHeight="1">
      <c r="A61" s="215" t="s">
        <v>2382</v>
      </c>
      <c r="B61" s="216"/>
      <c r="C61" s="216"/>
      <c r="D61" s="216"/>
      <c r="E61" s="216"/>
      <c r="F61" s="216"/>
      <c r="G61" s="216"/>
      <c r="H61" s="216"/>
      <c r="I61" s="216"/>
      <c r="J61" s="216"/>
      <c r="K61" s="216"/>
      <c r="L61" s="216"/>
      <c r="M61" s="216"/>
      <c r="N61" s="216"/>
      <c r="O61" s="217"/>
    </row>
    <row r="62" ht="13.5" customHeight="1">
      <c r="A62" s="179" t="s">
        <v>1340</v>
      </c>
      <c r="B62" s="179" t="s">
        <v>17</v>
      </c>
      <c r="C62" s="179" t="s">
        <v>1901</v>
      </c>
      <c r="D62" s="179" t="s">
        <v>1902</v>
      </c>
      <c r="E62" s="179" t="s">
        <v>1904</v>
      </c>
      <c r="F62" s="179" t="s">
        <v>1905</v>
      </c>
      <c r="G62" s="179" t="s">
        <v>1357</v>
      </c>
      <c r="H62" s="179" t="s">
        <v>1906</v>
      </c>
      <c r="I62" s="179" t="s">
        <v>1907</v>
      </c>
      <c r="J62" s="179" t="s">
        <v>1908</v>
      </c>
      <c r="K62" s="179" t="s">
        <v>1909</v>
      </c>
      <c r="L62" s="179" t="s">
        <v>1910</v>
      </c>
      <c r="M62" s="179" t="s">
        <v>1911</v>
      </c>
      <c r="N62" s="179" t="s">
        <v>1912</v>
      </c>
      <c r="O62" s="179" t="s">
        <v>22</v>
      </c>
    </row>
    <row r="63" ht="13.5" customHeight="1">
      <c r="A63" s="218" t="s">
        <v>2406</v>
      </c>
      <c r="B63" s="180"/>
      <c r="C63" s="180" t="s">
        <v>1254</v>
      </c>
      <c r="D63" s="180"/>
      <c r="E63" s="180" t="s">
        <v>2410</v>
      </c>
      <c r="F63" s="180" t="s">
        <v>2411</v>
      </c>
      <c r="G63" s="180" t="s">
        <v>1960</v>
      </c>
      <c r="H63" s="180"/>
      <c r="I63" s="211">
        <v>41583.0</v>
      </c>
      <c r="J63" s="180" t="s">
        <v>1962</v>
      </c>
      <c r="K63" s="180"/>
      <c r="L63" s="180"/>
      <c r="M63" s="180"/>
      <c r="N63" s="180" t="s">
        <v>1927</v>
      </c>
      <c r="O63" s="180"/>
    </row>
    <row r="64" ht="13.5" customHeight="1">
      <c r="A64" s="219" t="s">
        <v>2004</v>
      </c>
      <c r="B64" s="181"/>
      <c r="C64" s="181" t="s">
        <v>151</v>
      </c>
      <c r="D64" s="181" t="s">
        <v>2415</v>
      </c>
      <c r="E64" s="181" t="s">
        <v>2416</v>
      </c>
      <c r="F64" s="181" t="s">
        <v>2417</v>
      </c>
      <c r="G64" s="181" t="s">
        <v>1960</v>
      </c>
      <c r="H64" s="181"/>
      <c r="I64" s="190">
        <v>41872.0</v>
      </c>
      <c r="J64" s="181" t="s">
        <v>1962</v>
      </c>
      <c r="K64" s="181"/>
      <c r="L64" s="181"/>
      <c r="M64" s="181"/>
      <c r="N64" s="181" t="s">
        <v>1927</v>
      </c>
      <c r="O64" s="181"/>
    </row>
    <row r="65" ht="13.5" customHeight="1">
      <c r="A65" s="218" t="s">
        <v>2418</v>
      </c>
      <c r="B65" s="180"/>
      <c r="C65" s="180" t="s">
        <v>1254</v>
      </c>
      <c r="D65" s="180"/>
      <c r="E65" s="180" t="s">
        <v>2410</v>
      </c>
      <c r="F65" s="180" t="s">
        <v>2419</v>
      </c>
      <c r="G65" s="180" t="s">
        <v>1960</v>
      </c>
      <c r="H65" s="180"/>
      <c r="I65" s="211">
        <v>41583.0</v>
      </c>
      <c r="J65" s="180" t="s">
        <v>1962</v>
      </c>
      <c r="K65" s="180"/>
      <c r="L65" s="180"/>
      <c r="M65" s="180"/>
      <c r="N65" s="180" t="s">
        <v>1927</v>
      </c>
      <c r="O65" s="180"/>
    </row>
    <row r="66" ht="13.5" customHeight="1">
      <c r="A66" s="219" t="s">
        <v>2421</v>
      </c>
      <c r="B66" s="181"/>
      <c r="C66" s="181" t="s">
        <v>80</v>
      </c>
      <c r="D66" s="181"/>
      <c r="E66" s="181" t="s">
        <v>2422</v>
      </c>
      <c r="F66" s="181" t="s">
        <v>2423</v>
      </c>
      <c r="G66" s="181" t="s">
        <v>1960</v>
      </c>
      <c r="H66" s="181"/>
      <c r="I66" s="190">
        <v>41866.0</v>
      </c>
      <c r="J66" s="181" t="s">
        <v>1962</v>
      </c>
      <c r="K66" s="181"/>
      <c r="L66" s="181"/>
      <c r="M66" s="181"/>
      <c r="N66" s="181" t="s">
        <v>1927</v>
      </c>
      <c r="O66" s="181"/>
    </row>
    <row r="67" ht="13.5" customHeight="1">
      <c r="A67" s="218" t="s">
        <v>2421</v>
      </c>
      <c r="B67" s="180"/>
      <c r="C67" s="180" t="s">
        <v>80</v>
      </c>
      <c r="D67" s="180"/>
      <c r="E67" s="180" t="s">
        <v>2422</v>
      </c>
      <c r="F67" s="180" t="s">
        <v>2424</v>
      </c>
      <c r="G67" s="180" t="s">
        <v>1960</v>
      </c>
      <c r="H67" s="180"/>
      <c r="I67" s="211">
        <v>41866.0</v>
      </c>
      <c r="J67" s="180" t="s">
        <v>1962</v>
      </c>
      <c r="K67" s="180"/>
      <c r="L67" s="180"/>
      <c r="M67" s="180"/>
      <c r="N67" s="180" t="s">
        <v>1927</v>
      </c>
      <c r="O67" s="180"/>
    </row>
    <row r="68" ht="13.5" customHeight="1">
      <c r="A68" s="219" t="s">
        <v>2421</v>
      </c>
      <c r="B68" s="181"/>
      <c r="C68" s="181" t="s">
        <v>151</v>
      </c>
      <c r="D68" s="181"/>
      <c r="E68" s="181" t="s">
        <v>2416</v>
      </c>
      <c r="F68" s="181" t="s">
        <v>2423</v>
      </c>
      <c r="G68" s="181" t="s">
        <v>1960</v>
      </c>
      <c r="H68" s="181"/>
      <c r="I68" s="190">
        <v>41866.0</v>
      </c>
      <c r="J68" s="181" t="s">
        <v>1962</v>
      </c>
      <c r="K68" s="181"/>
      <c r="L68" s="181"/>
      <c r="M68" s="181"/>
      <c r="N68" s="181" t="s">
        <v>1927</v>
      </c>
      <c r="O68" s="181"/>
    </row>
    <row r="69" ht="13.5" customHeight="1">
      <c r="A69" s="218" t="s">
        <v>2421</v>
      </c>
      <c r="B69" s="180"/>
      <c r="C69" s="180" t="s">
        <v>151</v>
      </c>
      <c r="D69" s="180"/>
      <c r="E69" s="180" t="s">
        <v>2416</v>
      </c>
      <c r="F69" s="180" t="s">
        <v>2424</v>
      </c>
      <c r="G69" s="180" t="s">
        <v>1960</v>
      </c>
      <c r="H69" s="180"/>
      <c r="I69" s="211">
        <v>41866.0</v>
      </c>
      <c r="J69" s="180" t="s">
        <v>1962</v>
      </c>
      <c r="K69" s="180"/>
      <c r="L69" s="180"/>
      <c r="M69" s="180"/>
      <c r="N69" s="180" t="s">
        <v>1927</v>
      </c>
      <c r="O69" s="180"/>
    </row>
    <row r="70" ht="13.5" customHeight="1">
      <c r="A70" s="219" t="s">
        <v>2421</v>
      </c>
      <c r="B70" s="181"/>
      <c r="C70" s="181" t="s">
        <v>1254</v>
      </c>
      <c r="D70" s="181"/>
      <c r="E70" s="181" t="s">
        <v>2410</v>
      </c>
      <c r="F70" s="181" t="s">
        <v>2423</v>
      </c>
      <c r="G70" s="181" t="s">
        <v>1960</v>
      </c>
      <c r="H70" s="181"/>
      <c r="I70" s="190">
        <v>41866.0</v>
      </c>
      <c r="J70" s="181" t="s">
        <v>1962</v>
      </c>
      <c r="K70" s="181"/>
      <c r="L70" s="181"/>
      <c r="M70" s="181"/>
      <c r="N70" s="181" t="s">
        <v>1927</v>
      </c>
      <c r="O70" s="181"/>
    </row>
    <row r="71" ht="13.5" customHeight="1">
      <c r="A71" s="218" t="s">
        <v>2421</v>
      </c>
      <c r="B71" s="180"/>
      <c r="C71" s="180" t="s">
        <v>106</v>
      </c>
      <c r="D71" s="180"/>
      <c r="E71" s="180" t="s">
        <v>2437</v>
      </c>
      <c r="F71" s="180" t="s">
        <v>2423</v>
      </c>
      <c r="G71" s="180" t="s">
        <v>1960</v>
      </c>
      <c r="H71" s="180"/>
      <c r="I71" s="211">
        <v>41866.0</v>
      </c>
      <c r="J71" s="180" t="s">
        <v>1962</v>
      </c>
      <c r="K71" s="180"/>
      <c r="L71" s="180"/>
      <c r="M71" s="180"/>
      <c r="N71" s="180" t="s">
        <v>1927</v>
      </c>
      <c r="O71" s="180"/>
    </row>
    <row r="72" ht="13.5" customHeight="1">
      <c r="A72" s="219" t="s">
        <v>2421</v>
      </c>
      <c r="B72" s="181"/>
      <c r="C72" s="181" t="s">
        <v>106</v>
      </c>
      <c r="D72" s="181"/>
      <c r="E72" s="181" t="s">
        <v>2437</v>
      </c>
      <c r="F72" s="181" t="s">
        <v>2424</v>
      </c>
      <c r="G72" s="181" t="s">
        <v>1960</v>
      </c>
      <c r="H72" s="181"/>
      <c r="I72" s="190">
        <v>41866.0</v>
      </c>
      <c r="J72" s="181" t="s">
        <v>1962</v>
      </c>
      <c r="K72" s="181"/>
      <c r="L72" s="181"/>
      <c r="M72" s="181"/>
      <c r="N72" s="181" t="s">
        <v>1927</v>
      </c>
      <c r="O72" s="181"/>
    </row>
    <row r="73" ht="13.5" customHeight="1">
      <c r="A73" s="218" t="s">
        <v>2444</v>
      </c>
      <c r="B73" s="180"/>
      <c r="C73" s="180" t="s">
        <v>1254</v>
      </c>
      <c r="D73" s="180"/>
      <c r="E73" s="180" t="s">
        <v>2410</v>
      </c>
      <c r="F73" s="180" t="s">
        <v>2424</v>
      </c>
      <c r="G73" s="180" t="s">
        <v>1960</v>
      </c>
      <c r="H73" s="180"/>
      <c r="I73" s="211">
        <v>41866.0</v>
      </c>
      <c r="J73" s="180" t="s">
        <v>1962</v>
      </c>
      <c r="K73" s="180"/>
      <c r="L73" s="180"/>
      <c r="M73" s="180"/>
      <c r="N73" s="180" t="s">
        <v>1927</v>
      </c>
      <c r="O73" s="180"/>
    </row>
    <row r="74" ht="13.5" customHeight="1">
      <c r="A74" s="219" t="s">
        <v>2449</v>
      </c>
      <c r="B74" s="181"/>
      <c r="C74" s="181" t="s">
        <v>80</v>
      </c>
      <c r="D74" s="181"/>
      <c r="E74" s="181" t="s">
        <v>2422</v>
      </c>
      <c r="F74" s="181" t="s">
        <v>2450</v>
      </c>
      <c r="G74" s="181" t="s">
        <v>1960</v>
      </c>
      <c r="H74" s="181"/>
      <c r="I74" s="190">
        <v>41870.0</v>
      </c>
      <c r="J74" s="181" t="s">
        <v>1962</v>
      </c>
      <c r="K74" s="181"/>
      <c r="L74" s="181"/>
      <c r="M74" s="181"/>
      <c r="N74" s="181" t="s">
        <v>1927</v>
      </c>
      <c r="O74" s="181"/>
    </row>
    <row r="75" ht="13.5" customHeight="1">
      <c r="A75" s="218" t="s">
        <v>2449</v>
      </c>
      <c r="B75" s="180"/>
      <c r="C75" s="180" t="s">
        <v>151</v>
      </c>
      <c r="D75" s="180"/>
      <c r="E75" s="180" t="s">
        <v>2416</v>
      </c>
      <c r="F75" s="180" t="s">
        <v>2450</v>
      </c>
      <c r="G75" s="180" t="s">
        <v>1960</v>
      </c>
      <c r="H75" s="180"/>
      <c r="I75" s="211">
        <v>41870.0</v>
      </c>
      <c r="J75" s="180" t="s">
        <v>1962</v>
      </c>
      <c r="K75" s="180"/>
      <c r="L75" s="180"/>
      <c r="M75" s="180"/>
      <c r="N75" s="180" t="s">
        <v>1927</v>
      </c>
      <c r="O75" s="180"/>
    </row>
    <row r="76" ht="13.5" customHeight="1">
      <c r="A76" s="219" t="s">
        <v>2449</v>
      </c>
      <c r="B76" s="181"/>
      <c r="C76" s="181" t="s">
        <v>106</v>
      </c>
      <c r="D76" s="181"/>
      <c r="E76" s="181" t="s">
        <v>2437</v>
      </c>
      <c r="F76" s="181" t="s">
        <v>2450</v>
      </c>
      <c r="G76" s="181" t="s">
        <v>1960</v>
      </c>
      <c r="H76" s="181"/>
      <c r="I76" s="190">
        <v>41870.0</v>
      </c>
      <c r="J76" s="181" t="s">
        <v>1962</v>
      </c>
      <c r="K76" s="181"/>
      <c r="L76" s="181"/>
      <c r="M76" s="181"/>
      <c r="N76" s="181" t="s">
        <v>1927</v>
      </c>
      <c r="O76" s="181"/>
    </row>
    <row r="77" ht="13.5" customHeight="1">
      <c r="A77" s="218" t="s">
        <v>2459</v>
      </c>
      <c r="B77" s="180"/>
      <c r="C77" s="180" t="s">
        <v>80</v>
      </c>
      <c r="D77" s="180"/>
      <c r="E77" s="180" t="s">
        <v>2422</v>
      </c>
      <c r="F77" s="180" t="s">
        <v>2462</v>
      </c>
      <c r="G77" s="180" t="s">
        <v>1960</v>
      </c>
      <c r="H77" s="180"/>
      <c r="I77" s="211">
        <v>41892.0</v>
      </c>
      <c r="J77" s="180" t="s">
        <v>1962</v>
      </c>
      <c r="K77" s="180"/>
      <c r="L77" s="180"/>
      <c r="M77" s="180"/>
      <c r="N77" s="180" t="s">
        <v>1927</v>
      </c>
      <c r="O77" s="180"/>
    </row>
    <row r="78" ht="13.5" customHeight="1">
      <c r="A78" s="219" t="s">
        <v>2464</v>
      </c>
      <c r="B78" s="181"/>
      <c r="C78" s="181" t="s">
        <v>80</v>
      </c>
      <c r="D78" s="181" t="s">
        <v>1264</v>
      </c>
      <c r="E78" s="181" t="s">
        <v>2422</v>
      </c>
      <c r="F78" s="181" t="s">
        <v>2466</v>
      </c>
      <c r="G78" s="181" t="s">
        <v>1960</v>
      </c>
      <c r="H78" s="181"/>
      <c r="I78" s="190">
        <v>41877.0</v>
      </c>
      <c r="J78" s="181" t="s">
        <v>1962</v>
      </c>
      <c r="K78" s="181"/>
      <c r="L78" s="181"/>
      <c r="M78" s="181"/>
      <c r="N78" s="181" t="s">
        <v>1927</v>
      </c>
      <c r="O78" s="181"/>
    </row>
    <row r="79" ht="13.5" customHeight="1">
      <c r="A79" s="218" t="s">
        <v>2111</v>
      </c>
      <c r="B79" s="180"/>
      <c r="C79" s="180" t="s">
        <v>80</v>
      </c>
      <c r="D79" s="180" t="s">
        <v>2112</v>
      </c>
      <c r="E79" s="180" t="s">
        <v>2422</v>
      </c>
      <c r="F79" s="180" t="s">
        <v>2115</v>
      </c>
      <c r="G79" s="180" t="s">
        <v>1960</v>
      </c>
      <c r="H79" s="180"/>
      <c r="I79" s="211">
        <v>41876.0</v>
      </c>
      <c r="J79" s="180" t="s">
        <v>1962</v>
      </c>
      <c r="K79" s="180"/>
      <c r="L79" s="180"/>
      <c r="M79" s="180"/>
      <c r="N79" s="180" t="s">
        <v>1927</v>
      </c>
      <c r="O79" s="180"/>
    </row>
    <row r="80" ht="13.5" customHeight="1">
      <c r="A80" s="219" t="s">
        <v>2472</v>
      </c>
      <c r="B80" s="181"/>
      <c r="C80" s="181" t="s">
        <v>80</v>
      </c>
      <c r="D80" s="181" t="s">
        <v>2245</v>
      </c>
      <c r="E80" s="181" t="s">
        <v>2422</v>
      </c>
      <c r="F80" s="181" t="s">
        <v>2474</v>
      </c>
      <c r="G80" s="181" t="s">
        <v>1960</v>
      </c>
      <c r="H80" s="181"/>
      <c r="I80" s="190">
        <v>41874.0</v>
      </c>
      <c r="J80" s="181" t="s">
        <v>1962</v>
      </c>
      <c r="K80" s="181"/>
      <c r="L80" s="181"/>
      <c r="M80" s="181"/>
      <c r="N80" s="181" t="s">
        <v>1927</v>
      </c>
      <c r="O80" s="181"/>
    </row>
    <row r="81" ht="13.5" customHeight="1">
      <c r="A81" s="218" t="s">
        <v>2476</v>
      </c>
      <c r="B81" s="180"/>
      <c r="C81" s="180" t="s">
        <v>80</v>
      </c>
      <c r="D81" s="180" t="s">
        <v>2245</v>
      </c>
      <c r="E81" s="180" t="s">
        <v>2422</v>
      </c>
      <c r="F81" s="180" t="s">
        <v>2478</v>
      </c>
      <c r="G81" s="180" t="s">
        <v>1960</v>
      </c>
      <c r="H81" s="180"/>
      <c r="I81" s="211">
        <v>41874.0</v>
      </c>
      <c r="J81" s="180" t="s">
        <v>1962</v>
      </c>
      <c r="K81" s="180"/>
      <c r="L81" s="180"/>
      <c r="M81" s="180"/>
      <c r="N81" s="180" t="s">
        <v>1927</v>
      </c>
      <c r="O81" s="180"/>
    </row>
    <row r="82" ht="13.5" customHeight="1">
      <c r="A82" s="219" t="s">
        <v>2480</v>
      </c>
      <c r="B82" s="181"/>
      <c r="C82" s="181" t="s">
        <v>151</v>
      </c>
      <c r="D82" s="181" t="s">
        <v>1555</v>
      </c>
      <c r="E82" s="181" t="s">
        <v>2416</v>
      </c>
      <c r="F82" s="181" t="s">
        <v>2482</v>
      </c>
      <c r="G82" s="181" t="s">
        <v>1960</v>
      </c>
      <c r="H82" s="181"/>
      <c r="I82" s="190">
        <v>41869.0</v>
      </c>
      <c r="J82" s="181" t="s">
        <v>1962</v>
      </c>
      <c r="K82" s="181"/>
      <c r="L82" s="181"/>
      <c r="M82" s="181"/>
      <c r="N82" s="181" t="s">
        <v>1927</v>
      </c>
      <c r="O82" s="181"/>
    </row>
    <row r="83" ht="13.5" customHeight="1">
      <c r="A83" s="218" t="s">
        <v>2484</v>
      </c>
      <c r="B83" s="180"/>
      <c r="C83" s="180" t="s">
        <v>151</v>
      </c>
      <c r="D83" s="180" t="s">
        <v>2245</v>
      </c>
      <c r="E83" s="180" t="s">
        <v>2416</v>
      </c>
      <c r="F83" s="180" t="s">
        <v>2486</v>
      </c>
      <c r="G83" s="180" t="s">
        <v>1960</v>
      </c>
      <c r="H83" s="180"/>
      <c r="I83" s="211">
        <v>41872.0</v>
      </c>
      <c r="J83" s="180" t="s">
        <v>1962</v>
      </c>
      <c r="K83" s="180"/>
      <c r="L83" s="180"/>
      <c r="M83" s="180"/>
      <c r="N83" s="180" t="s">
        <v>1927</v>
      </c>
      <c r="O83" s="180"/>
    </row>
    <row r="84" ht="13.5" customHeight="1">
      <c r="A84" s="219" t="s">
        <v>2488</v>
      </c>
      <c r="B84" s="181"/>
      <c r="C84" s="181" t="s">
        <v>151</v>
      </c>
      <c r="D84" s="181"/>
      <c r="E84" s="181" t="s">
        <v>2416</v>
      </c>
      <c r="F84" s="181" t="s">
        <v>2492</v>
      </c>
      <c r="G84" s="181" t="s">
        <v>1960</v>
      </c>
      <c r="H84" s="181"/>
      <c r="I84" s="190">
        <v>41876.0</v>
      </c>
      <c r="J84" s="181" t="s">
        <v>1962</v>
      </c>
      <c r="K84" s="181"/>
      <c r="L84" s="181"/>
      <c r="M84" s="181"/>
      <c r="N84" s="181" t="s">
        <v>1927</v>
      </c>
      <c r="O84" s="181"/>
    </row>
    <row r="85" ht="13.5" customHeight="1">
      <c r="A85" s="218" t="s">
        <v>2494</v>
      </c>
      <c r="B85" s="180"/>
      <c r="C85" s="180" t="s">
        <v>151</v>
      </c>
      <c r="D85" s="180" t="s">
        <v>2496</v>
      </c>
      <c r="E85" s="180" t="s">
        <v>2416</v>
      </c>
      <c r="F85" s="180" t="s">
        <v>2497</v>
      </c>
      <c r="G85" s="180" t="s">
        <v>1960</v>
      </c>
      <c r="H85" s="180"/>
      <c r="I85" s="211">
        <v>41890.0</v>
      </c>
      <c r="J85" s="180" t="s">
        <v>1962</v>
      </c>
      <c r="K85" s="180"/>
      <c r="L85" s="180"/>
      <c r="M85" s="180"/>
      <c r="N85" s="180" t="s">
        <v>1927</v>
      </c>
      <c r="O85" s="180"/>
    </row>
    <row r="86" ht="13.5" customHeight="1">
      <c r="A86" s="219" t="s">
        <v>2500</v>
      </c>
      <c r="B86" s="181"/>
      <c r="C86" s="181" t="s">
        <v>151</v>
      </c>
      <c r="D86" s="181" t="s">
        <v>1264</v>
      </c>
      <c r="E86" s="181" t="s">
        <v>2416</v>
      </c>
      <c r="F86" s="181" t="s">
        <v>2502</v>
      </c>
      <c r="G86" s="181" t="s">
        <v>1960</v>
      </c>
      <c r="H86" s="181"/>
      <c r="I86" s="190">
        <v>41319.0</v>
      </c>
      <c r="J86" s="181" t="s">
        <v>1962</v>
      </c>
      <c r="K86" s="181"/>
      <c r="L86" s="181"/>
      <c r="M86" s="181"/>
      <c r="N86" s="181" t="s">
        <v>1927</v>
      </c>
      <c r="O86" s="181"/>
    </row>
    <row r="87" ht="13.5" customHeight="1">
      <c r="A87" s="218" t="s">
        <v>2505</v>
      </c>
      <c r="B87" s="180"/>
      <c r="C87" s="180" t="s">
        <v>151</v>
      </c>
      <c r="D87" s="180" t="s">
        <v>1264</v>
      </c>
      <c r="E87" s="180" t="s">
        <v>2416</v>
      </c>
      <c r="F87" s="180" t="s">
        <v>2507</v>
      </c>
      <c r="G87" s="180" t="s">
        <v>1960</v>
      </c>
      <c r="H87" s="180"/>
      <c r="I87" s="211">
        <v>41319.0</v>
      </c>
      <c r="J87" s="180" t="s">
        <v>1962</v>
      </c>
      <c r="K87" s="180"/>
      <c r="L87" s="180"/>
      <c r="M87" s="180"/>
      <c r="N87" s="180" t="s">
        <v>1927</v>
      </c>
      <c r="O87" s="180"/>
    </row>
    <row r="88" ht="13.5" customHeight="1">
      <c r="A88" s="219" t="s">
        <v>2508</v>
      </c>
      <c r="B88" s="181"/>
      <c r="C88" s="181" t="s">
        <v>151</v>
      </c>
      <c r="D88" s="181" t="s">
        <v>2496</v>
      </c>
      <c r="E88" s="181" t="s">
        <v>2416</v>
      </c>
      <c r="F88" s="181" t="s">
        <v>2509</v>
      </c>
      <c r="G88" s="181" t="s">
        <v>1960</v>
      </c>
      <c r="H88" s="181"/>
      <c r="I88" s="190">
        <v>41876.0</v>
      </c>
      <c r="J88" s="181" t="s">
        <v>1962</v>
      </c>
      <c r="K88" s="181"/>
      <c r="L88" s="181"/>
      <c r="M88" s="181"/>
      <c r="N88" s="181" t="s">
        <v>1927</v>
      </c>
      <c r="O88" s="181"/>
    </row>
    <row r="89" ht="13.5" customHeight="1">
      <c r="A89" s="218" t="s">
        <v>2510</v>
      </c>
      <c r="B89" s="180"/>
      <c r="C89" s="180" t="s">
        <v>151</v>
      </c>
      <c r="D89" s="180" t="s">
        <v>1264</v>
      </c>
      <c r="E89" s="180" t="s">
        <v>2416</v>
      </c>
      <c r="F89" s="180" t="s">
        <v>2511</v>
      </c>
      <c r="G89" s="180" t="s">
        <v>1960</v>
      </c>
      <c r="H89" s="180"/>
      <c r="I89" s="211">
        <v>41872.0</v>
      </c>
      <c r="J89" s="180" t="s">
        <v>1962</v>
      </c>
      <c r="K89" s="180"/>
      <c r="L89" s="180"/>
      <c r="M89" s="180"/>
      <c r="N89" s="180" t="s">
        <v>1927</v>
      </c>
      <c r="O89" s="180"/>
    </row>
    <row r="90" ht="13.5" customHeight="1">
      <c r="A90" s="219" t="s">
        <v>2515</v>
      </c>
      <c r="B90" s="181"/>
      <c r="C90" s="181" t="s">
        <v>151</v>
      </c>
      <c r="D90" s="181" t="s">
        <v>1264</v>
      </c>
      <c r="E90" s="181" t="s">
        <v>2416</v>
      </c>
      <c r="F90" s="181" t="s">
        <v>2520</v>
      </c>
      <c r="G90" s="181" t="s">
        <v>1960</v>
      </c>
      <c r="H90" s="181"/>
      <c r="I90" s="190">
        <v>41872.0</v>
      </c>
      <c r="J90" s="181" t="s">
        <v>1962</v>
      </c>
      <c r="K90" s="181"/>
      <c r="L90" s="181"/>
      <c r="M90" s="181"/>
      <c r="N90" s="181" t="s">
        <v>1927</v>
      </c>
      <c r="O90" s="181"/>
    </row>
    <row r="91" ht="13.5" customHeight="1">
      <c r="A91" s="218" t="s">
        <v>2521</v>
      </c>
      <c r="B91" s="180"/>
      <c r="C91" s="180" t="s">
        <v>151</v>
      </c>
      <c r="D91" s="180" t="s">
        <v>1555</v>
      </c>
      <c r="E91" s="180" t="s">
        <v>2416</v>
      </c>
      <c r="F91" s="180" t="s">
        <v>2522</v>
      </c>
      <c r="G91" s="180" t="s">
        <v>1960</v>
      </c>
      <c r="H91" s="180"/>
      <c r="I91" s="211">
        <v>41872.0</v>
      </c>
      <c r="J91" s="180" t="s">
        <v>1962</v>
      </c>
      <c r="K91" s="180"/>
      <c r="L91" s="180"/>
      <c r="M91" s="180"/>
      <c r="N91" s="180" t="s">
        <v>1927</v>
      </c>
      <c r="O91" s="180"/>
    </row>
    <row r="92" ht="13.5" customHeight="1">
      <c r="A92" s="219" t="s">
        <v>2524</v>
      </c>
      <c r="B92" s="181"/>
      <c r="C92" s="181" t="s">
        <v>151</v>
      </c>
      <c r="D92" s="181" t="s">
        <v>1264</v>
      </c>
      <c r="E92" s="181" t="s">
        <v>2416</v>
      </c>
      <c r="F92" s="181" t="s">
        <v>2525</v>
      </c>
      <c r="G92" s="181" t="s">
        <v>1960</v>
      </c>
      <c r="H92" s="181"/>
      <c r="I92" s="190">
        <v>41876.0</v>
      </c>
      <c r="J92" s="181" t="s">
        <v>1962</v>
      </c>
      <c r="K92" s="181"/>
      <c r="L92" s="181"/>
      <c r="M92" s="181"/>
      <c r="N92" s="181" t="s">
        <v>1927</v>
      </c>
      <c r="O92" s="181"/>
    </row>
    <row r="93" ht="13.5" customHeight="1">
      <c r="A93" s="218" t="s">
        <v>2527</v>
      </c>
      <c r="B93" s="180"/>
      <c r="C93" s="180" t="s">
        <v>151</v>
      </c>
      <c r="D93" s="180" t="s">
        <v>2531</v>
      </c>
      <c r="E93" s="180" t="s">
        <v>2416</v>
      </c>
      <c r="F93" s="180" t="s">
        <v>2534</v>
      </c>
      <c r="G93" s="180" t="s">
        <v>1960</v>
      </c>
      <c r="H93" s="180"/>
      <c r="I93" s="211">
        <v>41872.0</v>
      </c>
      <c r="J93" s="180" t="s">
        <v>1962</v>
      </c>
      <c r="K93" s="180"/>
      <c r="L93" s="180"/>
      <c r="M93" s="180"/>
      <c r="N93" s="180" t="s">
        <v>1927</v>
      </c>
      <c r="O93" s="180"/>
    </row>
    <row r="94" ht="13.5" customHeight="1">
      <c r="A94" s="219" t="s">
        <v>2536</v>
      </c>
      <c r="B94" s="181"/>
      <c r="C94" s="181" t="s">
        <v>151</v>
      </c>
      <c r="D94" s="181" t="s">
        <v>2531</v>
      </c>
      <c r="E94" s="181" t="s">
        <v>2416</v>
      </c>
      <c r="F94" s="181" t="s">
        <v>2537</v>
      </c>
      <c r="G94" s="181" t="s">
        <v>1960</v>
      </c>
      <c r="H94" s="181"/>
      <c r="I94" s="190">
        <v>41872.0</v>
      </c>
      <c r="J94" s="181" t="s">
        <v>1962</v>
      </c>
      <c r="K94" s="181"/>
      <c r="L94" s="181"/>
      <c r="M94" s="181"/>
      <c r="N94" s="181" t="s">
        <v>1927</v>
      </c>
      <c r="O94" s="181"/>
    </row>
    <row r="95" ht="13.5" customHeight="1">
      <c r="A95" s="218" t="s">
        <v>2539</v>
      </c>
      <c r="B95" s="180"/>
      <c r="C95" s="180" t="s">
        <v>151</v>
      </c>
      <c r="D95" s="180" t="s">
        <v>1264</v>
      </c>
      <c r="E95" s="180" t="s">
        <v>2416</v>
      </c>
      <c r="F95" s="180" t="s">
        <v>2542</v>
      </c>
      <c r="G95" s="180" t="s">
        <v>1960</v>
      </c>
      <c r="H95" s="180"/>
      <c r="I95" s="211">
        <v>41876.0</v>
      </c>
      <c r="J95" s="180" t="s">
        <v>1962</v>
      </c>
      <c r="K95" s="180"/>
      <c r="L95" s="180"/>
      <c r="M95" s="180"/>
      <c r="N95" s="180" t="s">
        <v>1927</v>
      </c>
      <c r="O95" s="180"/>
    </row>
    <row r="96" ht="13.5" customHeight="1">
      <c r="A96" s="219" t="s">
        <v>2547</v>
      </c>
      <c r="B96" s="181"/>
      <c r="C96" s="181" t="s">
        <v>1254</v>
      </c>
      <c r="D96" s="181" t="s">
        <v>1264</v>
      </c>
      <c r="E96" s="181" t="s">
        <v>2410</v>
      </c>
      <c r="F96" s="181" t="s">
        <v>2548</v>
      </c>
      <c r="G96" s="181" t="s">
        <v>1960</v>
      </c>
      <c r="H96" s="181"/>
      <c r="I96" s="190">
        <v>41583.0</v>
      </c>
      <c r="J96" s="181" t="s">
        <v>1962</v>
      </c>
      <c r="K96" s="181"/>
      <c r="L96" s="181"/>
      <c r="M96" s="181"/>
      <c r="N96" s="181" t="s">
        <v>1927</v>
      </c>
      <c r="O96" s="181"/>
    </row>
    <row r="97" ht="13.5" customHeight="1">
      <c r="A97" s="218" t="s">
        <v>2549</v>
      </c>
      <c r="B97" s="180"/>
      <c r="C97" s="180" t="s">
        <v>151</v>
      </c>
      <c r="D97" s="180" t="s">
        <v>1555</v>
      </c>
      <c r="E97" s="180" t="s">
        <v>2416</v>
      </c>
      <c r="F97" s="180" t="s">
        <v>2550</v>
      </c>
      <c r="G97" s="180" t="s">
        <v>1960</v>
      </c>
      <c r="H97" s="180"/>
      <c r="I97" s="211">
        <v>41319.0</v>
      </c>
      <c r="J97" s="180" t="s">
        <v>1962</v>
      </c>
      <c r="K97" s="180"/>
      <c r="L97" s="180"/>
      <c r="M97" s="180"/>
      <c r="N97" s="180" t="s">
        <v>1927</v>
      </c>
      <c r="O97" s="180"/>
    </row>
    <row r="98" ht="13.5" customHeight="1">
      <c r="A98" s="219" t="s">
        <v>2552</v>
      </c>
      <c r="B98" s="181"/>
      <c r="C98" s="181" t="s">
        <v>106</v>
      </c>
      <c r="D98" s="181" t="s">
        <v>1555</v>
      </c>
      <c r="E98" s="181" t="s">
        <v>2437</v>
      </c>
      <c r="F98" s="181" t="s">
        <v>2555</v>
      </c>
      <c r="G98" s="181" t="s">
        <v>1960</v>
      </c>
      <c r="H98" s="181"/>
      <c r="I98" s="190">
        <v>41327.0</v>
      </c>
      <c r="J98" s="181" t="s">
        <v>1962</v>
      </c>
      <c r="K98" s="181"/>
      <c r="L98" s="181"/>
      <c r="M98" s="181"/>
      <c r="N98" s="181" t="s">
        <v>1927</v>
      </c>
      <c r="O98" s="181"/>
    </row>
    <row r="99" ht="13.5" customHeight="1">
      <c r="A99" s="218" t="s">
        <v>2556</v>
      </c>
      <c r="B99" s="180"/>
      <c r="C99" s="180" t="s">
        <v>151</v>
      </c>
      <c r="D99" s="180" t="s">
        <v>2557</v>
      </c>
      <c r="E99" s="180" t="s">
        <v>2416</v>
      </c>
      <c r="F99" s="180" t="s">
        <v>2558</v>
      </c>
      <c r="G99" s="180" t="s">
        <v>1960</v>
      </c>
      <c r="H99" s="180"/>
      <c r="I99" s="211">
        <v>41319.0</v>
      </c>
      <c r="J99" s="180" t="s">
        <v>1962</v>
      </c>
      <c r="K99" s="180"/>
      <c r="L99" s="180"/>
      <c r="M99" s="180"/>
      <c r="N99" s="180" t="s">
        <v>1927</v>
      </c>
      <c r="O99" s="180"/>
    </row>
    <row r="100" ht="13.5" customHeight="1">
      <c r="A100" s="219" t="s">
        <v>2556</v>
      </c>
      <c r="B100" s="181"/>
      <c r="C100" s="181" t="s">
        <v>106</v>
      </c>
      <c r="D100" s="181" t="s">
        <v>2560</v>
      </c>
      <c r="E100" s="181" t="s">
        <v>2437</v>
      </c>
      <c r="F100" s="181" t="s">
        <v>2561</v>
      </c>
      <c r="G100" s="181" t="s">
        <v>1960</v>
      </c>
      <c r="H100" s="181"/>
      <c r="I100" s="190">
        <v>41327.0</v>
      </c>
      <c r="J100" s="181" t="s">
        <v>1962</v>
      </c>
      <c r="K100" s="181"/>
      <c r="L100" s="181"/>
      <c r="M100" s="181"/>
      <c r="N100" s="181" t="s">
        <v>1927</v>
      </c>
      <c r="O100" s="181"/>
    </row>
    <row r="101" ht="13.5" customHeight="1">
      <c r="A101" s="180" t="s">
        <v>2562</v>
      </c>
      <c r="B101" s="180"/>
      <c r="C101" s="180" t="s">
        <v>1254</v>
      </c>
      <c r="D101" s="180"/>
      <c r="E101" s="180" t="s">
        <v>2410</v>
      </c>
      <c r="F101" s="180" t="s">
        <v>2565</v>
      </c>
      <c r="G101" s="180" t="s">
        <v>1960</v>
      </c>
      <c r="H101" s="180"/>
      <c r="I101" s="211">
        <v>41583.0</v>
      </c>
      <c r="J101" s="180" t="s">
        <v>1962</v>
      </c>
      <c r="K101" s="180"/>
      <c r="L101" s="180"/>
      <c r="M101" s="180"/>
      <c r="N101" s="180" t="s">
        <v>1927</v>
      </c>
      <c r="O101" s="180"/>
    </row>
    <row r="102" ht="13.5" customHeight="1">
      <c r="A102" s="219" t="s">
        <v>2566</v>
      </c>
      <c r="B102" s="181"/>
      <c r="C102" s="181" t="s">
        <v>1254</v>
      </c>
      <c r="D102" s="181"/>
      <c r="E102" s="181" t="s">
        <v>2410</v>
      </c>
      <c r="F102" s="181" t="s">
        <v>2569</v>
      </c>
      <c r="G102" s="181" t="s">
        <v>1960</v>
      </c>
      <c r="H102" s="181"/>
      <c r="I102" s="190">
        <v>41583.0</v>
      </c>
      <c r="J102" s="181" t="s">
        <v>1962</v>
      </c>
      <c r="K102" s="181"/>
      <c r="L102" s="181"/>
      <c r="M102" s="181"/>
      <c r="N102" s="181" t="s">
        <v>1927</v>
      </c>
      <c r="O102" s="181"/>
    </row>
    <row r="103" ht="13.5" customHeight="1">
      <c r="A103" s="218" t="s">
        <v>2573</v>
      </c>
      <c r="B103" s="180"/>
      <c r="C103" s="180" t="s">
        <v>1254</v>
      </c>
      <c r="D103" s="180" t="s">
        <v>2557</v>
      </c>
      <c r="E103" s="180" t="s">
        <v>2410</v>
      </c>
      <c r="F103" s="180" t="s">
        <v>2574</v>
      </c>
      <c r="G103" s="180" t="s">
        <v>1960</v>
      </c>
      <c r="H103" s="180"/>
      <c r="I103" s="211">
        <v>41583.0</v>
      </c>
      <c r="J103" s="180" t="s">
        <v>1962</v>
      </c>
      <c r="K103" s="180"/>
      <c r="L103" s="180"/>
      <c r="M103" s="180"/>
      <c r="N103" s="180" t="s">
        <v>1927</v>
      </c>
      <c r="O103" s="180"/>
    </row>
    <row r="104" ht="13.5" customHeight="1">
      <c r="A104" s="219" t="s">
        <v>2576</v>
      </c>
      <c r="B104" s="181"/>
      <c r="C104" s="181" t="s">
        <v>1254</v>
      </c>
      <c r="D104" s="181" t="s">
        <v>2557</v>
      </c>
      <c r="E104" s="181" t="s">
        <v>2410</v>
      </c>
      <c r="F104" s="181" t="s">
        <v>2577</v>
      </c>
      <c r="G104" s="181" t="s">
        <v>1960</v>
      </c>
      <c r="H104" s="181"/>
      <c r="I104" s="190">
        <v>41583.0</v>
      </c>
      <c r="J104" s="181" t="s">
        <v>1962</v>
      </c>
      <c r="K104" s="181"/>
      <c r="L104" s="181"/>
      <c r="M104" s="181"/>
      <c r="N104" s="181" t="s">
        <v>1927</v>
      </c>
      <c r="O104" s="181"/>
    </row>
    <row r="105" ht="13.5" customHeight="1">
      <c r="A105" s="218" t="s">
        <v>2580</v>
      </c>
      <c r="B105" s="180"/>
      <c r="C105" s="180" t="s">
        <v>1254</v>
      </c>
      <c r="D105" s="180" t="s">
        <v>2557</v>
      </c>
      <c r="E105" s="180" t="s">
        <v>2410</v>
      </c>
      <c r="F105" s="180" t="s">
        <v>2581</v>
      </c>
      <c r="G105" s="180" t="s">
        <v>1960</v>
      </c>
      <c r="H105" s="180"/>
      <c r="I105" s="211">
        <v>41583.0</v>
      </c>
      <c r="J105" s="180" t="s">
        <v>1962</v>
      </c>
      <c r="K105" s="180"/>
      <c r="L105" s="180"/>
      <c r="M105" s="180"/>
      <c r="N105" s="180" t="s">
        <v>1927</v>
      </c>
      <c r="O105" s="180"/>
    </row>
    <row r="106" ht="13.5" customHeight="1">
      <c r="A106" s="219" t="s">
        <v>2582</v>
      </c>
      <c r="B106" s="181"/>
      <c r="C106" s="181" t="s">
        <v>151</v>
      </c>
      <c r="D106" s="181" t="s">
        <v>2245</v>
      </c>
      <c r="E106" s="181" t="s">
        <v>2416</v>
      </c>
      <c r="F106" s="181" t="s">
        <v>2584</v>
      </c>
      <c r="G106" s="181" t="s">
        <v>1960</v>
      </c>
      <c r="H106" s="181"/>
      <c r="I106" s="190">
        <v>41872.0</v>
      </c>
      <c r="J106" s="181" t="s">
        <v>1962</v>
      </c>
      <c r="K106" s="181"/>
      <c r="L106" s="181"/>
      <c r="M106" s="181"/>
      <c r="N106" s="181" t="s">
        <v>1927</v>
      </c>
      <c r="O106" s="181"/>
    </row>
    <row r="107" ht="13.5" customHeight="1">
      <c r="A107" s="218" t="s">
        <v>2585</v>
      </c>
      <c r="B107" s="180"/>
      <c r="C107" s="180" t="s">
        <v>1254</v>
      </c>
      <c r="D107" s="180" t="s">
        <v>1264</v>
      </c>
      <c r="E107" s="180" t="s">
        <v>2410</v>
      </c>
      <c r="F107" s="180" t="s">
        <v>2586</v>
      </c>
      <c r="G107" s="180" t="s">
        <v>1960</v>
      </c>
      <c r="H107" s="180"/>
      <c r="I107" s="211">
        <v>41876.0</v>
      </c>
      <c r="J107" s="180" t="s">
        <v>1962</v>
      </c>
      <c r="K107" s="180"/>
      <c r="L107" s="180"/>
      <c r="M107" s="180"/>
      <c r="N107" s="180" t="s">
        <v>1927</v>
      </c>
      <c r="O107" s="180"/>
    </row>
    <row r="108" ht="13.5" customHeight="1">
      <c r="A108" s="219" t="s">
        <v>2591</v>
      </c>
      <c r="B108" s="181"/>
      <c r="C108" s="181" t="s">
        <v>1254</v>
      </c>
      <c r="D108" s="181" t="s">
        <v>1264</v>
      </c>
      <c r="E108" s="181" t="s">
        <v>2410</v>
      </c>
      <c r="F108" s="181" t="s">
        <v>2593</v>
      </c>
      <c r="G108" s="181" t="s">
        <v>1960</v>
      </c>
      <c r="H108" s="181"/>
      <c r="I108" s="190">
        <v>41877.0</v>
      </c>
      <c r="J108" s="181" t="s">
        <v>1962</v>
      </c>
      <c r="K108" s="181"/>
      <c r="L108" s="181"/>
      <c r="M108" s="181"/>
      <c r="N108" s="181" t="s">
        <v>1927</v>
      </c>
      <c r="O108" s="181"/>
    </row>
    <row r="109" ht="13.5" customHeight="1">
      <c r="A109" s="218" t="s">
        <v>2594</v>
      </c>
      <c r="B109" s="180"/>
      <c r="C109" s="180" t="s">
        <v>1254</v>
      </c>
      <c r="D109" s="180" t="s">
        <v>1264</v>
      </c>
      <c r="E109" s="180" t="s">
        <v>2410</v>
      </c>
      <c r="F109" s="180" t="s">
        <v>2596</v>
      </c>
      <c r="G109" s="180" t="s">
        <v>1960</v>
      </c>
      <c r="H109" s="180"/>
      <c r="I109" s="211">
        <v>41877.0</v>
      </c>
      <c r="J109" s="180" t="s">
        <v>1962</v>
      </c>
      <c r="K109" s="180"/>
      <c r="L109" s="180"/>
      <c r="M109" s="180"/>
      <c r="N109" s="180" t="s">
        <v>1927</v>
      </c>
      <c r="O109" s="180"/>
    </row>
    <row r="110" ht="13.5" customHeight="1">
      <c r="A110" s="181" t="s">
        <v>2597</v>
      </c>
      <c r="B110" s="181"/>
      <c r="C110" s="181" t="s">
        <v>1254</v>
      </c>
      <c r="D110" s="181" t="s">
        <v>2557</v>
      </c>
      <c r="E110" s="181" t="s">
        <v>2410</v>
      </c>
      <c r="F110" s="181" t="s">
        <v>2598</v>
      </c>
      <c r="G110" s="181" t="s">
        <v>1960</v>
      </c>
      <c r="H110" s="181"/>
      <c r="I110" s="190">
        <v>41583.0</v>
      </c>
      <c r="J110" s="181" t="s">
        <v>1962</v>
      </c>
      <c r="K110" s="181"/>
      <c r="L110" s="181"/>
      <c r="M110" s="181"/>
      <c r="N110" s="181" t="s">
        <v>1927</v>
      </c>
      <c r="O110" s="181"/>
    </row>
    <row r="111" ht="13.5" customHeight="1">
      <c r="A111" s="218" t="s">
        <v>2601</v>
      </c>
      <c r="B111" s="180"/>
      <c r="C111" s="180" t="s">
        <v>151</v>
      </c>
      <c r="D111" s="180" t="s">
        <v>829</v>
      </c>
      <c r="E111" s="180" t="s">
        <v>2416</v>
      </c>
      <c r="F111" s="180" t="s">
        <v>2603</v>
      </c>
      <c r="G111" s="180" t="s">
        <v>1960</v>
      </c>
      <c r="H111" s="180"/>
      <c r="I111" s="211">
        <v>41866.0</v>
      </c>
      <c r="J111" s="180" t="s">
        <v>1962</v>
      </c>
      <c r="K111" s="180"/>
      <c r="L111" s="180"/>
      <c r="M111" s="180"/>
      <c r="N111" s="180" t="s">
        <v>1927</v>
      </c>
      <c r="O111" s="180"/>
    </row>
    <row r="112" ht="13.5" customHeight="1">
      <c r="A112" s="219" t="s">
        <v>2604</v>
      </c>
      <c r="B112" s="181"/>
      <c r="C112" s="181" t="s">
        <v>151</v>
      </c>
      <c r="D112" s="181" t="s">
        <v>2557</v>
      </c>
      <c r="E112" s="181" t="s">
        <v>2416</v>
      </c>
      <c r="F112" s="181" t="s">
        <v>2606</v>
      </c>
      <c r="G112" s="181" t="s">
        <v>1960</v>
      </c>
      <c r="H112" s="181"/>
      <c r="I112" s="190">
        <v>41872.0</v>
      </c>
      <c r="J112" s="181" t="s">
        <v>1962</v>
      </c>
      <c r="K112" s="181"/>
      <c r="L112" s="181"/>
      <c r="M112" s="181"/>
      <c r="N112" s="181" t="s">
        <v>1927</v>
      </c>
      <c r="O112" s="181"/>
    </row>
    <row r="113" ht="13.5" customHeight="1">
      <c r="A113" s="218" t="s">
        <v>2607</v>
      </c>
      <c r="B113" s="180"/>
      <c r="C113" s="180" t="s">
        <v>151</v>
      </c>
      <c r="D113" s="180" t="s">
        <v>2557</v>
      </c>
      <c r="E113" s="180" t="s">
        <v>2416</v>
      </c>
      <c r="F113" s="180" t="s">
        <v>2608</v>
      </c>
      <c r="G113" s="180" t="s">
        <v>1960</v>
      </c>
      <c r="H113" s="180"/>
      <c r="I113" s="211">
        <v>41872.0</v>
      </c>
      <c r="J113" s="180" t="s">
        <v>1962</v>
      </c>
      <c r="K113" s="180"/>
      <c r="L113" s="180"/>
      <c r="M113" s="180"/>
      <c r="N113" s="180" t="s">
        <v>1927</v>
      </c>
      <c r="O113" s="180"/>
    </row>
    <row r="114" ht="13.5" customHeight="1">
      <c r="A114" s="219" t="s">
        <v>2609</v>
      </c>
      <c r="B114" s="181"/>
      <c r="C114" s="181" t="s">
        <v>1254</v>
      </c>
      <c r="D114" s="181" t="s">
        <v>2531</v>
      </c>
      <c r="E114" s="181" t="s">
        <v>2410</v>
      </c>
      <c r="F114" s="181" t="s">
        <v>2610</v>
      </c>
      <c r="G114" s="181" t="s">
        <v>1960</v>
      </c>
      <c r="H114" s="181"/>
      <c r="I114" s="190">
        <v>41583.0</v>
      </c>
      <c r="J114" s="181" t="s">
        <v>1962</v>
      </c>
      <c r="K114" s="181"/>
      <c r="L114" s="181"/>
      <c r="M114" s="181"/>
      <c r="N114" s="181" t="s">
        <v>1927</v>
      </c>
      <c r="O114" s="181"/>
    </row>
    <row r="115" ht="13.5" customHeight="1">
      <c r="A115" s="218" t="s">
        <v>2611</v>
      </c>
      <c r="B115" s="180"/>
      <c r="C115" s="180" t="s">
        <v>1254</v>
      </c>
      <c r="D115" s="180" t="s">
        <v>2531</v>
      </c>
      <c r="E115" s="180" t="s">
        <v>2410</v>
      </c>
      <c r="F115" s="180" t="s">
        <v>2612</v>
      </c>
      <c r="G115" s="180" t="s">
        <v>1960</v>
      </c>
      <c r="H115" s="180"/>
      <c r="I115" s="211">
        <v>41583.0</v>
      </c>
      <c r="J115" s="180" t="s">
        <v>1962</v>
      </c>
      <c r="K115" s="180"/>
      <c r="L115" s="180"/>
      <c r="M115" s="180"/>
      <c r="N115" s="180" t="s">
        <v>1927</v>
      </c>
      <c r="O115" s="180"/>
    </row>
    <row r="116" ht="13.5" customHeight="1">
      <c r="A116" s="219" t="s">
        <v>2613</v>
      </c>
      <c r="B116" s="181"/>
      <c r="C116" s="181" t="s">
        <v>1254</v>
      </c>
      <c r="D116" s="181" t="s">
        <v>2531</v>
      </c>
      <c r="E116" s="181" t="s">
        <v>2410</v>
      </c>
      <c r="F116" s="181" t="s">
        <v>2614</v>
      </c>
      <c r="G116" s="181" t="s">
        <v>1960</v>
      </c>
      <c r="H116" s="181"/>
      <c r="I116" s="190">
        <v>41583.0</v>
      </c>
      <c r="J116" s="181" t="s">
        <v>1962</v>
      </c>
      <c r="K116" s="181"/>
      <c r="L116" s="181"/>
      <c r="M116" s="181"/>
      <c r="N116" s="181" t="s">
        <v>1927</v>
      </c>
      <c r="O116" s="181"/>
    </row>
    <row r="117" ht="13.5" customHeight="1">
      <c r="A117" s="218" t="s">
        <v>2615</v>
      </c>
      <c r="B117" s="180"/>
      <c r="C117" s="180" t="s">
        <v>1254</v>
      </c>
      <c r="D117" s="180" t="s">
        <v>2531</v>
      </c>
      <c r="E117" s="180" t="s">
        <v>2410</v>
      </c>
      <c r="F117" s="180" t="s">
        <v>2616</v>
      </c>
      <c r="G117" s="180" t="s">
        <v>1960</v>
      </c>
      <c r="H117" s="180"/>
      <c r="I117" s="211">
        <v>41583.0</v>
      </c>
      <c r="J117" s="180" t="s">
        <v>1962</v>
      </c>
      <c r="K117" s="180"/>
      <c r="L117" s="180"/>
      <c r="M117" s="180"/>
      <c r="N117" s="180" t="s">
        <v>1927</v>
      </c>
      <c r="O117" s="180"/>
    </row>
    <row r="118" ht="13.5" customHeight="1">
      <c r="A118" s="219" t="s">
        <v>2617</v>
      </c>
      <c r="B118" s="181"/>
      <c r="C118" s="181" t="s">
        <v>1254</v>
      </c>
      <c r="D118" s="181" t="s">
        <v>2531</v>
      </c>
      <c r="E118" s="181" t="s">
        <v>2410</v>
      </c>
      <c r="F118" s="181" t="s">
        <v>2618</v>
      </c>
      <c r="G118" s="181" t="s">
        <v>1960</v>
      </c>
      <c r="H118" s="181"/>
      <c r="I118" s="190">
        <v>41583.0</v>
      </c>
      <c r="J118" s="181" t="s">
        <v>1962</v>
      </c>
      <c r="K118" s="181"/>
      <c r="L118" s="181"/>
      <c r="M118" s="181"/>
      <c r="N118" s="181" t="s">
        <v>1927</v>
      </c>
      <c r="O118" s="181"/>
    </row>
    <row r="119" ht="13.5" customHeight="1">
      <c r="A119" s="218" t="s">
        <v>2619</v>
      </c>
      <c r="B119" s="180"/>
      <c r="C119" s="180" t="s">
        <v>106</v>
      </c>
      <c r="D119" s="180" t="s">
        <v>2531</v>
      </c>
      <c r="E119" s="180" t="s">
        <v>2437</v>
      </c>
      <c r="F119" s="180" t="s">
        <v>2620</v>
      </c>
      <c r="G119" s="180" t="s">
        <v>1960</v>
      </c>
      <c r="H119" s="180"/>
      <c r="I119" s="211">
        <v>41327.0</v>
      </c>
      <c r="J119" s="180" t="s">
        <v>1962</v>
      </c>
      <c r="K119" s="180"/>
      <c r="L119" s="180"/>
      <c r="M119" s="180"/>
      <c r="N119" s="180" t="s">
        <v>1927</v>
      </c>
      <c r="O119" s="180"/>
    </row>
    <row r="120" ht="13.5" customHeight="1">
      <c r="A120" s="219" t="s">
        <v>2621</v>
      </c>
      <c r="B120" s="181"/>
      <c r="C120" s="181" t="s">
        <v>151</v>
      </c>
      <c r="D120" s="181" t="s">
        <v>2531</v>
      </c>
      <c r="E120" s="181" t="s">
        <v>2416</v>
      </c>
      <c r="F120" s="181" t="s">
        <v>2622</v>
      </c>
      <c r="G120" s="181" t="s">
        <v>1960</v>
      </c>
      <c r="H120" s="181"/>
      <c r="I120" s="190">
        <v>41319.0</v>
      </c>
      <c r="J120" s="181" t="s">
        <v>1962</v>
      </c>
      <c r="K120" s="181"/>
      <c r="L120" s="181"/>
      <c r="M120" s="181"/>
      <c r="N120" s="181" t="s">
        <v>1927</v>
      </c>
      <c r="O120" s="181"/>
    </row>
    <row r="121" ht="13.5" customHeight="1">
      <c r="A121" s="218" t="s">
        <v>2623</v>
      </c>
      <c r="B121" s="180"/>
      <c r="C121" s="180" t="s">
        <v>106</v>
      </c>
      <c r="D121" s="180" t="s">
        <v>2531</v>
      </c>
      <c r="E121" s="180" t="s">
        <v>2437</v>
      </c>
      <c r="F121" s="180" t="s">
        <v>2624</v>
      </c>
      <c r="G121" s="180" t="s">
        <v>1960</v>
      </c>
      <c r="H121" s="180"/>
      <c r="I121" s="211">
        <v>41327.0</v>
      </c>
      <c r="J121" s="180" t="s">
        <v>1962</v>
      </c>
      <c r="K121" s="180"/>
      <c r="L121" s="180"/>
      <c r="M121" s="180"/>
      <c r="N121" s="180" t="s">
        <v>1927</v>
      </c>
      <c r="O121" s="180"/>
    </row>
    <row r="122" ht="13.5" customHeight="1">
      <c r="A122" s="219" t="s">
        <v>2625</v>
      </c>
      <c r="B122" s="181"/>
      <c r="C122" s="181" t="s">
        <v>151</v>
      </c>
      <c r="D122" s="181" t="s">
        <v>2531</v>
      </c>
      <c r="E122" s="181" t="s">
        <v>2416</v>
      </c>
      <c r="F122" s="181" t="s">
        <v>2626</v>
      </c>
      <c r="G122" s="181" t="s">
        <v>1960</v>
      </c>
      <c r="H122" s="181"/>
      <c r="I122" s="190">
        <v>41319.0</v>
      </c>
      <c r="J122" s="181" t="s">
        <v>1962</v>
      </c>
      <c r="K122" s="181"/>
      <c r="L122" s="181"/>
      <c r="M122" s="181"/>
      <c r="N122" s="181" t="s">
        <v>1927</v>
      </c>
      <c r="O122" s="181"/>
    </row>
    <row r="123" ht="13.5" customHeight="1">
      <c r="A123" s="218" t="s">
        <v>2627</v>
      </c>
      <c r="B123" s="180"/>
      <c r="C123" s="180" t="s">
        <v>106</v>
      </c>
      <c r="D123" s="180" t="s">
        <v>2628</v>
      </c>
      <c r="E123" s="180" t="s">
        <v>2437</v>
      </c>
      <c r="F123" s="180" t="s">
        <v>2629</v>
      </c>
      <c r="G123" s="180" t="s">
        <v>1960</v>
      </c>
      <c r="H123" s="180"/>
      <c r="I123" s="211">
        <v>41327.0</v>
      </c>
      <c r="J123" s="180" t="s">
        <v>1962</v>
      </c>
      <c r="K123" s="180"/>
      <c r="L123" s="180"/>
      <c r="M123" s="180"/>
      <c r="N123" s="180" t="s">
        <v>1927</v>
      </c>
      <c r="O123" s="180"/>
    </row>
    <row r="124" ht="13.5" customHeight="1">
      <c r="A124" s="219" t="s">
        <v>2630</v>
      </c>
      <c r="B124" s="181"/>
      <c r="C124" s="181" t="s">
        <v>151</v>
      </c>
      <c r="D124" s="181" t="s">
        <v>2628</v>
      </c>
      <c r="E124" s="181" t="s">
        <v>2416</v>
      </c>
      <c r="F124" s="181" t="s">
        <v>2631</v>
      </c>
      <c r="G124" s="181" t="s">
        <v>1960</v>
      </c>
      <c r="H124" s="181"/>
      <c r="I124" s="190">
        <v>41319.0</v>
      </c>
      <c r="J124" s="181" t="s">
        <v>1962</v>
      </c>
      <c r="K124" s="181"/>
      <c r="L124" s="181"/>
      <c r="M124" s="181"/>
      <c r="N124" s="181" t="s">
        <v>1927</v>
      </c>
      <c r="O124" s="181"/>
    </row>
    <row r="125" ht="13.5" customHeight="1">
      <c r="A125" s="218" t="s">
        <v>2632</v>
      </c>
      <c r="B125" s="180"/>
      <c r="C125" s="180" t="s">
        <v>151</v>
      </c>
      <c r="D125" s="180" t="s">
        <v>2633</v>
      </c>
      <c r="E125" s="180" t="s">
        <v>2416</v>
      </c>
      <c r="F125" s="180" t="s">
        <v>2634</v>
      </c>
      <c r="G125" s="180" t="s">
        <v>1960</v>
      </c>
      <c r="H125" s="180"/>
      <c r="I125" s="211">
        <v>41872.0</v>
      </c>
      <c r="J125" s="180" t="s">
        <v>1962</v>
      </c>
      <c r="K125" s="180"/>
      <c r="L125" s="180"/>
      <c r="M125" s="180"/>
      <c r="N125" s="180" t="s">
        <v>1927</v>
      </c>
      <c r="O125" s="180"/>
    </row>
    <row r="126" ht="13.5" customHeight="1">
      <c r="A126" s="219" t="s">
        <v>2635</v>
      </c>
      <c r="B126" s="181"/>
      <c r="C126" s="181" t="s">
        <v>151</v>
      </c>
      <c r="D126" s="181" t="s">
        <v>2531</v>
      </c>
      <c r="E126" s="181" t="s">
        <v>2416</v>
      </c>
      <c r="F126" s="181" t="s">
        <v>2636</v>
      </c>
      <c r="G126" s="181" t="s">
        <v>1960</v>
      </c>
      <c r="H126" s="181"/>
      <c r="I126" s="190">
        <v>41876.0</v>
      </c>
      <c r="J126" s="181" t="s">
        <v>1962</v>
      </c>
      <c r="K126" s="181"/>
      <c r="L126" s="181"/>
      <c r="M126" s="181"/>
      <c r="N126" s="181" t="s">
        <v>1927</v>
      </c>
      <c r="O126" s="181"/>
    </row>
    <row r="127" ht="13.5" customHeight="1">
      <c r="A127" s="218" t="s">
        <v>2637</v>
      </c>
      <c r="B127" s="180"/>
      <c r="C127" s="180" t="s">
        <v>106</v>
      </c>
      <c r="D127" s="180" t="s">
        <v>2638</v>
      </c>
      <c r="E127" s="180" t="s">
        <v>2437</v>
      </c>
      <c r="F127" s="180" t="s">
        <v>2639</v>
      </c>
      <c r="G127" s="180" t="s">
        <v>1960</v>
      </c>
      <c r="H127" s="180"/>
      <c r="I127" s="211">
        <v>41327.0</v>
      </c>
      <c r="J127" s="180" t="s">
        <v>1962</v>
      </c>
      <c r="K127" s="180"/>
      <c r="L127" s="180"/>
      <c r="M127" s="180"/>
      <c r="N127" s="180" t="s">
        <v>1927</v>
      </c>
      <c r="O127" s="180"/>
    </row>
    <row r="128" ht="13.5" customHeight="1">
      <c r="A128" s="219" t="s">
        <v>2640</v>
      </c>
      <c r="B128" s="181"/>
      <c r="C128" s="181" t="s">
        <v>106</v>
      </c>
      <c r="D128" s="181" t="s">
        <v>2638</v>
      </c>
      <c r="E128" s="181" t="s">
        <v>2437</v>
      </c>
      <c r="F128" s="181" t="s">
        <v>2641</v>
      </c>
      <c r="G128" s="181" t="s">
        <v>1960</v>
      </c>
      <c r="H128" s="181"/>
      <c r="I128" s="190">
        <v>41327.0</v>
      </c>
      <c r="J128" s="181" t="s">
        <v>1962</v>
      </c>
      <c r="K128" s="181"/>
      <c r="L128" s="181"/>
      <c r="M128" s="181"/>
      <c r="N128" s="181" t="s">
        <v>1927</v>
      </c>
      <c r="O128" s="181"/>
    </row>
    <row r="129" ht="13.5" customHeight="1">
      <c r="A129" s="218" t="s">
        <v>2642</v>
      </c>
      <c r="B129" s="180"/>
      <c r="C129" s="180" t="s">
        <v>1254</v>
      </c>
      <c r="D129" s="180"/>
      <c r="E129" s="180" t="s">
        <v>2410</v>
      </c>
      <c r="F129" s="180" t="s">
        <v>2643</v>
      </c>
      <c r="G129" s="180" t="s">
        <v>1960</v>
      </c>
      <c r="H129" s="180"/>
      <c r="I129" s="211">
        <v>41583.0</v>
      </c>
      <c r="J129" s="180" t="s">
        <v>1962</v>
      </c>
      <c r="K129" s="180"/>
      <c r="L129" s="180"/>
      <c r="M129" s="180"/>
      <c r="N129" s="180" t="s">
        <v>1927</v>
      </c>
      <c r="O129" s="180"/>
    </row>
    <row r="130" ht="13.5" customHeight="1">
      <c r="A130" s="219" t="s">
        <v>2644</v>
      </c>
      <c r="B130" s="181"/>
      <c r="C130" s="181" t="s">
        <v>151</v>
      </c>
      <c r="D130" s="181"/>
      <c r="E130" s="181" t="s">
        <v>2416</v>
      </c>
      <c r="F130" s="181" t="s">
        <v>2645</v>
      </c>
      <c r="G130" s="181" t="s">
        <v>1960</v>
      </c>
      <c r="H130" s="181"/>
      <c r="I130" s="190">
        <v>41319.0</v>
      </c>
      <c r="J130" s="181" t="s">
        <v>1962</v>
      </c>
      <c r="K130" s="181"/>
      <c r="L130" s="181"/>
      <c r="M130" s="181"/>
      <c r="N130" s="181" t="s">
        <v>1927</v>
      </c>
      <c r="O130" s="181"/>
    </row>
    <row r="131" ht="13.5" customHeight="1">
      <c r="A131" s="218" t="s">
        <v>2646</v>
      </c>
      <c r="B131" s="180"/>
      <c r="C131" s="180" t="s">
        <v>106</v>
      </c>
      <c r="D131" s="180" t="s">
        <v>2638</v>
      </c>
      <c r="E131" s="180" t="s">
        <v>2437</v>
      </c>
      <c r="F131" s="180" t="s">
        <v>2647</v>
      </c>
      <c r="G131" s="180" t="s">
        <v>1960</v>
      </c>
      <c r="H131" s="180"/>
      <c r="I131" s="211">
        <v>41327.0</v>
      </c>
      <c r="J131" s="180" t="s">
        <v>1962</v>
      </c>
      <c r="K131" s="180"/>
      <c r="L131" s="180"/>
      <c r="M131" s="180"/>
      <c r="N131" s="180" t="s">
        <v>1927</v>
      </c>
      <c r="O131" s="180"/>
    </row>
    <row r="132" ht="13.5" customHeight="1">
      <c r="A132" s="219" t="s">
        <v>2648</v>
      </c>
      <c r="B132" s="181"/>
      <c r="C132" s="181" t="s">
        <v>106</v>
      </c>
      <c r="D132" s="181" t="s">
        <v>2496</v>
      </c>
      <c r="E132" s="181" t="s">
        <v>2437</v>
      </c>
      <c r="F132" s="181" t="s">
        <v>2649</v>
      </c>
      <c r="G132" s="181" t="s">
        <v>1960</v>
      </c>
      <c r="H132" s="181"/>
      <c r="I132" s="190">
        <v>41890.0</v>
      </c>
      <c r="J132" s="181" t="s">
        <v>1962</v>
      </c>
      <c r="K132" s="181"/>
      <c r="L132" s="181"/>
      <c r="M132" s="181"/>
      <c r="N132" s="181" t="s">
        <v>1927</v>
      </c>
      <c r="O132" s="181"/>
    </row>
    <row r="133" ht="13.5" customHeight="1">
      <c r="A133" s="218" t="s">
        <v>2331</v>
      </c>
      <c r="B133" s="180"/>
      <c r="C133" s="180" t="s">
        <v>106</v>
      </c>
      <c r="D133" s="180" t="s">
        <v>2496</v>
      </c>
      <c r="E133" s="180" t="s">
        <v>2437</v>
      </c>
      <c r="F133" s="180" t="s">
        <v>2650</v>
      </c>
      <c r="G133" s="180" t="s">
        <v>1960</v>
      </c>
      <c r="H133" s="180"/>
      <c r="I133" s="211">
        <v>41879.0</v>
      </c>
      <c r="J133" s="180" t="s">
        <v>1962</v>
      </c>
      <c r="K133" s="180"/>
      <c r="L133" s="180"/>
      <c r="M133" s="180"/>
      <c r="N133" s="180" t="s">
        <v>1927</v>
      </c>
      <c r="O133" s="180"/>
    </row>
    <row r="134" ht="13.5" customHeight="1">
      <c r="A134" s="219" t="s">
        <v>2651</v>
      </c>
      <c r="B134" s="181"/>
      <c r="C134" s="181" t="s">
        <v>106</v>
      </c>
      <c r="D134" s="181" t="s">
        <v>1264</v>
      </c>
      <c r="E134" s="181" t="s">
        <v>2437</v>
      </c>
      <c r="F134" s="181" t="s">
        <v>2652</v>
      </c>
      <c r="G134" s="181" t="s">
        <v>1960</v>
      </c>
      <c r="H134" s="181"/>
      <c r="I134" s="190">
        <v>41327.0</v>
      </c>
      <c r="J134" s="181" t="s">
        <v>1962</v>
      </c>
      <c r="K134" s="181"/>
      <c r="L134" s="181"/>
      <c r="M134" s="181"/>
      <c r="N134" s="181" t="s">
        <v>1927</v>
      </c>
      <c r="O134" s="181"/>
    </row>
    <row r="135" ht="13.5" customHeight="1">
      <c r="A135" s="218" t="s">
        <v>2653</v>
      </c>
      <c r="B135" s="180"/>
      <c r="C135" s="180" t="s">
        <v>106</v>
      </c>
      <c r="D135" s="180" t="s">
        <v>2496</v>
      </c>
      <c r="E135" s="180" t="s">
        <v>2437</v>
      </c>
      <c r="F135" s="180" t="s">
        <v>2654</v>
      </c>
      <c r="G135" s="180" t="s">
        <v>1960</v>
      </c>
      <c r="H135" s="180"/>
      <c r="I135" s="211">
        <v>41876.0</v>
      </c>
      <c r="J135" s="180" t="s">
        <v>1962</v>
      </c>
      <c r="K135" s="180"/>
      <c r="L135" s="180"/>
      <c r="M135" s="180"/>
      <c r="N135" s="180" t="s">
        <v>1927</v>
      </c>
      <c r="O135" s="180"/>
    </row>
    <row r="136" ht="13.5" customHeight="1">
      <c r="A136" s="219" t="s">
        <v>2655</v>
      </c>
      <c r="B136" s="181"/>
      <c r="C136" s="181" t="s">
        <v>106</v>
      </c>
      <c r="D136" s="181"/>
      <c r="E136" s="181" t="s">
        <v>2437</v>
      </c>
      <c r="F136" s="181" t="s">
        <v>2656</v>
      </c>
      <c r="G136" s="181" t="s">
        <v>1960</v>
      </c>
      <c r="H136" s="181"/>
      <c r="I136" s="190">
        <v>41327.0</v>
      </c>
      <c r="J136" s="181" t="s">
        <v>1962</v>
      </c>
      <c r="K136" s="181"/>
      <c r="L136" s="181"/>
      <c r="M136" s="181"/>
      <c r="N136" s="181" t="s">
        <v>1927</v>
      </c>
      <c r="O136" s="181"/>
    </row>
    <row r="137" ht="13.5" customHeight="1">
      <c r="A137" s="218" t="s">
        <v>2657</v>
      </c>
      <c r="B137" s="180"/>
      <c r="C137" s="180" t="s">
        <v>106</v>
      </c>
      <c r="D137" s="180" t="s">
        <v>1264</v>
      </c>
      <c r="E137" s="180" t="s">
        <v>2437</v>
      </c>
      <c r="F137" s="180" t="s">
        <v>2658</v>
      </c>
      <c r="G137" s="180" t="s">
        <v>1960</v>
      </c>
      <c r="H137" s="180"/>
      <c r="I137" s="211">
        <v>41872.0</v>
      </c>
      <c r="J137" s="180" t="s">
        <v>1962</v>
      </c>
      <c r="K137" s="180"/>
      <c r="L137" s="180"/>
      <c r="M137" s="180"/>
      <c r="N137" s="180" t="s">
        <v>1927</v>
      </c>
      <c r="O137" s="180"/>
    </row>
    <row r="138" ht="13.5" customHeight="1">
      <c r="A138" s="219" t="s">
        <v>2659</v>
      </c>
      <c r="B138" s="181"/>
      <c r="C138" s="181" t="s">
        <v>106</v>
      </c>
      <c r="D138" s="181" t="s">
        <v>1264</v>
      </c>
      <c r="E138" s="181" t="s">
        <v>2437</v>
      </c>
      <c r="F138" s="181" t="s">
        <v>2660</v>
      </c>
      <c r="G138" s="181" t="s">
        <v>1960</v>
      </c>
      <c r="H138" s="181"/>
      <c r="I138" s="190">
        <v>41872.0</v>
      </c>
      <c r="J138" s="181" t="s">
        <v>1962</v>
      </c>
      <c r="K138" s="181"/>
      <c r="L138" s="181"/>
      <c r="M138" s="181"/>
      <c r="N138" s="181" t="s">
        <v>1927</v>
      </c>
      <c r="O138" s="181"/>
    </row>
    <row r="139" ht="13.5" customHeight="1">
      <c r="A139" s="218" t="s">
        <v>2661</v>
      </c>
      <c r="B139" s="180"/>
      <c r="C139" s="180" t="s">
        <v>106</v>
      </c>
      <c r="D139" s="180" t="s">
        <v>1264</v>
      </c>
      <c r="E139" s="180" t="s">
        <v>2437</v>
      </c>
      <c r="F139" s="180" t="s">
        <v>2662</v>
      </c>
      <c r="G139" s="180" t="s">
        <v>1960</v>
      </c>
      <c r="H139" s="180"/>
      <c r="I139" s="211">
        <v>41872.0</v>
      </c>
      <c r="J139" s="180" t="s">
        <v>1962</v>
      </c>
      <c r="K139" s="180"/>
      <c r="L139" s="180"/>
      <c r="M139" s="180"/>
      <c r="N139" s="180" t="s">
        <v>1927</v>
      </c>
      <c r="O139" s="180"/>
    </row>
    <row r="140" ht="13.5" customHeight="1">
      <c r="A140" s="219" t="s">
        <v>2663</v>
      </c>
      <c r="B140" s="181"/>
      <c r="C140" s="181" t="s">
        <v>106</v>
      </c>
      <c r="D140" s="181" t="s">
        <v>1264</v>
      </c>
      <c r="E140" s="181" t="s">
        <v>2437</v>
      </c>
      <c r="F140" s="181" t="s">
        <v>2664</v>
      </c>
      <c r="G140" s="181" t="s">
        <v>1960</v>
      </c>
      <c r="H140" s="181"/>
      <c r="I140" s="190">
        <v>41872.0</v>
      </c>
      <c r="J140" s="181" t="s">
        <v>1962</v>
      </c>
      <c r="K140" s="181"/>
      <c r="L140" s="181"/>
      <c r="M140" s="181"/>
      <c r="N140" s="181" t="s">
        <v>1927</v>
      </c>
      <c r="O140" s="181"/>
    </row>
    <row r="141" ht="13.5" customHeight="1">
      <c r="A141" s="218" t="s">
        <v>2665</v>
      </c>
      <c r="B141" s="180"/>
      <c r="C141" s="180" t="s">
        <v>106</v>
      </c>
      <c r="D141" s="180" t="s">
        <v>1264</v>
      </c>
      <c r="E141" s="180" t="s">
        <v>2437</v>
      </c>
      <c r="F141" s="180" t="s">
        <v>2666</v>
      </c>
      <c r="G141" s="180" t="s">
        <v>1960</v>
      </c>
      <c r="H141" s="180"/>
      <c r="I141" s="211">
        <v>41872.0</v>
      </c>
      <c r="J141" s="180" t="s">
        <v>1962</v>
      </c>
      <c r="K141" s="180"/>
      <c r="L141" s="180"/>
      <c r="M141" s="180"/>
      <c r="N141" s="180" t="s">
        <v>1927</v>
      </c>
      <c r="O141" s="180"/>
    </row>
    <row r="142" ht="13.5" customHeight="1">
      <c r="A142" s="219" t="s">
        <v>2667</v>
      </c>
      <c r="B142" s="181"/>
      <c r="C142" s="181" t="s">
        <v>1254</v>
      </c>
      <c r="D142" s="181" t="s">
        <v>1264</v>
      </c>
      <c r="E142" s="181" t="s">
        <v>2410</v>
      </c>
      <c r="F142" s="181" t="s">
        <v>2668</v>
      </c>
      <c r="G142" s="181" t="s">
        <v>1960</v>
      </c>
      <c r="H142" s="181"/>
      <c r="I142" s="190">
        <v>41583.0</v>
      </c>
      <c r="J142" s="181" t="s">
        <v>1962</v>
      </c>
      <c r="K142" s="181"/>
      <c r="L142" s="181"/>
      <c r="M142" s="181"/>
      <c r="N142" s="181" t="s">
        <v>1927</v>
      </c>
      <c r="O142" s="181"/>
    </row>
    <row r="143" ht="13.5" customHeight="1">
      <c r="A143" s="218" t="s">
        <v>2669</v>
      </c>
      <c r="B143" s="180"/>
      <c r="C143" s="180" t="s">
        <v>1254</v>
      </c>
      <c r="D143" s="180" t="s">
        <v>1264</v>
      </c>
      <c r="E143" s="180" t="s">
        <v>2410</v>
      </c>
      <c r="F143" s="180" t="s">
        <v>2670</v>
      </c>
      <c r="G143" s="180" t="s">
        <v>1960</v>
      </c>
      <c r="H143" s="180"/>
      <c r="I143" s="211">
        <v>41583.0</v>
      </c>
      <c r="J143" s="180" t="s">
        <v>1962</v>
      </c>
      <c r="K143" s="180"/>
      <c r="L143" s="180"/>
      <c r="M143" s="180"/>
      <c r="N143" s="180" t="s">
        <v>1927</v>
      </c>
      <c r="O143" s="180"/>
    </row>
    <row r="144" ht="13.5" customHeight="1">
      <c r="A144" s="219" t="s">
        <v>2671</v>
      </c>
      <c r="B144" s="181"/>
      <c r="C144" s="181" t="s">
        <v>1254</v>
      </c>
      <c r="D144" s="181" t="s">
        <v>2245</v>
      </c>
      <c r="E144" s="181" t="s">
        <v>2410</v>
      </c>
      <c r="F144" s="181" t="s">
        <v>2672</v>
      </c>
      <c r="G144" s="181" t="s">
        <v>1960</v>
      </c>
      <c r="H144" s="181"/>
      <c r="I144" s="190">
        <v>41583.0</v>
      </c>
      <c r="J144" s="181" t="s">
        <v>1962</v>
      </c>
      <c r="K144" s="181"/>
      <c r="L144" s="181"/>
      <c r="M144" s="181"/>
      <c r="N144" s="181" t="s">
        <v>1927</v>
      </c>
      <c r="O144" s="181"/>
    </row>
    <row r="145" ht="13.5" customHeight="1">
      <c r="A145" s="218" t="s">
        <v>2673</v>
      </c>
      <c r="B145" s="180"/>
      <c r="C145" s="180" t="s">
        <v>1254</v>
      </c>
      <c r="D145" s="180" t="s">
        <v>2245</v>
      </c>
      <c r="E145" s="180" t="s">
        <v>2410</v>
      </c>
      <c r="F145" s="180" t="s">
        <v>2674</v>
      </c>
      <c r="G145" s="180" t="s">
        <v>1960</v>
      </c>
      <c r="H145" s="180"/>
      <c r="I145" s="211">
        <v>41583.0</v>
      </c>
      <c r="J145" s="180" t="s">
        <v>1962</v>
      </c>
      <c r="K145" s="180"/>
      <c r="L145" s="180"/>
      <c r="M145" s="180"/>
      <c r="N145" s="180" t="s">
        <v>1927</v>
      </c>
      <c r="O145" s="180"/>
    </row>
    <row r="146" ht="13.5" customHeight="1">
      <c r="A146" s="219" t="s">
        <v>2675</v>
      </c>
      <c r="B146" s="181"/>
      <c r="C146" s="181" t="s">
        <v>151</v>
      </c>
      <c r="D146" s="181" t="s">
        <v>2245</v>
      </c>
      <c r="E146" s="181" t="s">
        <v>2416</v>
      </c>
      <c r="F146" s="181" t="s">
        <v>2676</v>
      </c>
      <c r="G146" s="181" t="s">
        <v>1960</v>
      </c>
      <c r="H146" s="181"/>
      <c r="I146" s="190">
        <v>41872.0</v>
      </c>
      <c r="J146" s="181" t="s">
        <v>1962</v>
      </c>
      <c r="K146" s="181"/>
      <c r="L146" s="181"/>
      <c r="M146" s="181"/>
      <c r="N146" s="181" t="s">
        <v>1927</v>
      </c>
      <c r="O146" s="181"/>
    </row>
    <row r="147" ht="13.5" customHeight="1">
      <c r="A147" s="218" t="s">
        <v>2677</v>
      </c>
      <c r="B147" s="180"/>
      <c r="C147" s="180" t="s">
        <v>80</v>
      </c>
      <c r="D147" s="180" t="s">
        <v>1264</v>
      </c>
      <c r="E147" s="180" t="s">
        <v>2422</v>
      </c>
      <c r="F147" s="180" t="s">
        <v>2678</v>
      </c>
      <c r="G147" s="180" t="s">
        <v>1960</v>
      </c>
      <c r="H147" s="180"/>
      <c r="I147" s="211">
        <v>41872.0</v>
      </c>
      <c r="J147" s="180" t="s">
        <v>1962</v>
      </c>
      <c r="K147" s="180"/>
      <c r="L147" s="180"/>
      <c r="M147" s="180"/>
      <c r="N147" s="180" t="s">
        <v>1927</v>
      </c>
      <c r="O147" s="180"/>
    </row>
    <row r="148" ht="13.5" customHeight="1">
      <c r="A148" s="219" t="s">
        <v>2679</v>
      </c>
      <c r="B148" s="181"/>
      <c r="C148" s="181" t="s">
        <v>80</v>
      </c>
      <c r="D148" s="181" t="s">
        <v>1264</v>
      </c>
      <c r="E148" s="181" t="s">
        <v>2422</v>
      </c>
      <c r="F148" s="181" t="s">
        <v>2680</v>
      </c>
      <c r="G148" s="181" t="s">
        <v>1960</v>
      </c>
      <c r="H148" s="181"/>
      <c r="I148" s="190">
        <v>41872.0</v>
      </c>
      <c r="J148" s="181" t="s">
        <v>1962</v>
      </c>
      <c r="K148" s="181"/>
      <c r="L148" s="181"/>
      <c r="M148" s="181"/>
      <c r="N148" s="181" t="s">
        <v>1927</v>
      </c>
      <c r="O148" s="181"/>
    </row>
    <row r="149" ht="13.5" customHeight="1">
      <c r="A149" s="218" t="s">
        <v>2681</v>
      </c>
      <c r="B149" s="180"/>
      <c r="C149" s="180" t="s">
        <v>151</v>
      </c>
      <c r="D149" s="180" t="s">
        <v>1264</v>
      </c>
      <c r="E149" s="180" t="s">
        <v>2416</v>
      </c>
      <c r="F149" s="180" t="s">
        <v>2682</v>
      </c>
      <c r="G149" s="180" t="s">
        <v>1960</v>
      </c>
      <c r="H149" s="180"/>
      <c r="I149" s="211">
        <v>41872.0</v>
      </c>
      <c r="J149" s="180" t="s">
        <v>1962</v>
      </c>
      <c r="K149" s="180"/>
      <c r="L149" s="180"/>
      <c r="M149" s="180"/>
      <c r="N149" s="180" t="s">
        <v>1927</v>
      </c>
      <c r="O149" s="180"/>
    </row>
    <row r="150" ht="13.5" customHeight="1">
      <c r="A150" s="219" t="s">
        <v>2683</v>
      </c>
      <c r="B150" s="181"/>
      <c r="C150" s="181" t="s">
        <v>1254</v>
      </c>
      <c r="D150" s="181" t="s">
        <v>1264</v>
      </c>
      <c r="E150" s="181" t="s">
        <v>2410</v>
      </c>
      <c r="F150" s="181" t="s">
        <v>2684</v>
      </c>
      <c r="G150" s="181" t="s">
        <v>1960</v>
      </c>
      <c r="H150" s="181"/>
      <c r="I150" s="190">
        <v>41872.0</v>
      </c>
      <c r="J150" s="181" t="s">
        <v>1962</v>
      </c>
      <c r="K150" s="181"/>
      <c r="L150" s="181"/>
      <c r="M150" s="181"/>
      <c r="N150" s="181" t="s">
        <v>1927</v>
      </c>
      <c r="O150" s="181"/>
    </row>
    <row r="151" ht="13.5" customHeight="1">
      <c r="A151" s="231"/>
      <c r="B151" s="231"/>
      <c r="C151" s="231"/>
      <c r="D151" s="231"/>
      <c r="E151" s="231"/>
      <c r="F151" s="231"/>
      <c r="G151" s="231"/>
      <c r="H151" s="231"/>
      <c r="I151" s="232"/>
      <c r="J151" s="231"/>
      <c r="K151" s="231"/>
      <c r="L151" s="231"/>
      <c r="M151" s="231"/>
      <c r="N151" s="231"/>
      <c r="O151" s="231"/>
    </row>
    <row r="152" ht="13.5" customHeight="1">
      <c r="A152" s="231"/>
      <c r="B152" s="231"/>
      <c r="C152" s="231"/>
      <c r="D152" s="231"/>
      <c r="E152" s="231"/>
      <c r="F152" s="231"/>
      <c r="G152" s="231"/>
      <c r="H152" s="231"/>
      <c r="I152" s="232"/>
      <c r="J152" s="231"/>
      <c r="K152" s="231"/>
      <c r="L152" s="231"/>
      <c r="M152" s="231"/>
      <c r="N152" s="231"/>
      <c r="O152" s="231"/>
    </row>
    <row r="153" ht="13.5" customHeight="1">
      <c r="A153" s="231"/>
      <c r="B153" s="231"/>
      <c r="C153" s="231"/>
      <c r="D153" s="231"/>
      <c r="E153" s="231"/>
      <c r="F153" s="231"/>
      <c r="G153" s="231"/>
      <c r="H153" s="231"/>
      <c r="I153" s="232"/>
      <c r="J153" s="231"/>
      <c r="K153" s="231"/>
      <c r="L153" s="231"/>
      <c r="M153" s="231"/>
      <c r="N153" s="231"/>
      <c r="O153" s="231"/>
    </row>
    <row r="154" ht="13.5" customHeight="1">
      <c r="A154" s="231"/>
      <c r="B154" s="231"/>
      <c r="C154" s="231"/>
      <c r="D154" s="231"/>
      <c r="E154" s="231"/>
      <c r="F154" s="231"/>
      <c r="G154" s="231"/>
      <c r="H154" s="231"/>
      <c r="I154" s="232"/>
      <c r="J154" s="231"/>
      <c r="K154" s="231"/>
      <c r="L154" s="231"/>
      <c r="M154" s="231"/>
      <c r="N154" s="231"/>
      <c r="O154" s="231"/>
    </row>
    <row r="155" ht="13.5" customHeight="1">
      <c r="A155" s="231"/>
      <c r="B155" s="231"/>
      <c r="C155" s="231"/>
      <c r="D155" s="231"/>
      <c r="E155" s="231"/>
      <c r="F155" s="231"/>
      <c r="G155" s="231"/>
      <c r="H155" s="231"/>
      <c r="I155" s="232"/>
      <c r="J155" s="231"/>
      <c r="K155" s="231"/>
      <c r="L155" s="231"/>
      <c r="M155" s="231"/>
      <c r="N155" s="231"/>
      <c r="O155" s="231"/>
    </row>
    <row r="156" ht="13.5" customHeight="1">
      <c r="A156" s="231"/>
      <c r="B156" s="231"/>
      <c r="C156" s="231"/>
      <c r="D156" s="231"/>
      <c r="E156" s="231"/>
      <c r="F156" s="231"/>
      <c r="G156" s="231"/>
      <c r="H156" s="231"/>
      <c r="I156" s="232"/>
      <c r="J156" s="231"/>
      <c r="K156" s="231"/>
      <c r="L156" s="231"/>
      <c r="M156" s="231"/>
      <c r="N156" s="231"/>
      <c r="O156" s="231"/>
    </row>
    <row r="157" ht="13.5" customHeight="1">
      <c r="A157" s="231"/>
      <c r="B157" s="231"/>
      <c r="C157" s="231"/>
      <c r="D157" s="231"/>
      <c r="E157" s="231"/>
      <c r="F157" s="231"/>
      <c r="G157" s="231"/>
      <c r="H157" s="231"/>
      <c r="I157" s="232"/>
      <c r="J157" s="231"/>
      <c r="K157" s="231"/>
      <c r="L157" s="231"/>
      <c r="M157" s="231"/>
      <c r="N157" s="231"/>
      <c r="O157" s="231"/>
    </row>
    <row r="158" ht="13.5" customHeight="1">
      <c r="A158" s="231"/>
      <c r="B158" s="231"/>
      <c r="C158" s="231"/>
      <c r="D158" s="231"/>
      <c r="E158" s="231"/>
      <c r="F158" s="231"/>
      <c r="G158" s="231"/>
      <c r="H158" s="231"/>
      <c r="I158" s="232"/>
      <c r="J158" s="231"/>
      <c r="K158" s="231"/>
      <c r="L158" s="231"/>
      <c r="M158" s="231"/>
      <c r="N158" s="231"/>
      <c r="O158" s="231"/>
    </row>
    <row r="159" ht="13.5" customHeight="1">
      <c r="A159" s="231"/>
      <c r="B159" s="231"/>
      <c r="C159" s="231"/>
      <c r="D159" s="231"/>
      <c r="E159" s="231"/>
      <c r="F159" s="231"/>
      <c r="G159" s="231"/>
      <c r="H159" s="231"/>
      <c r="I159" s="232"/>
      <c r="J159" s="231"/>
      <c r="K159" s="231"/>
      <c r="L159" s="231"/>
      <c r="M159" s="231"/>
      <c r="N159" s="231"/>
      <c r="O159" s="231"/>
    </row>
    <row r="160" ht="13.5" customHeight="1">
      <c r="A160" s="231"/>
      <c r="B160" s="231"/>
      <c r="C160" s="231"/>
      <c r="D160" s="231"/>
      <c r="E160" s="231"/>
      <c r="F160" s="231"/>
      <c r="G160" s="231"/>
      <c r="H160" s="231"/>
      <c r="I160" s="232"/>
      <c r="J160" s="231"/>
      <c r="K160" s="231"/>
      <c r="L160" s="231"/>
      <c r="M160" s="231"/>
      <c r="N160" s="231"/>
      <c r="O160" s="231"/>
    </row>
    <row r="161" ht="13.5" customHeight="1">
      <c r="A161" s="231"/>
      <c r="B161" s="231"/>
      <c r="C161" s="231"/>
      <c r="D161" s="231"/>
      <c r="E161" s="231"/>
      <c r="F161" s="231"/>
      <c r="G161" s="231"/>
      <c r="H161" s="231"/>
      <c r="I161" s="232"/>
      <c r="J161" s="231"/>
      <c r="K161" s="231"/>
      <c r="L161" s="231"/>
      <c r="M161" s="231"/>
      <c r="N161" s="231"/>
      <c r="O161" s="231"/>
    </row>
    <row r="162" ht="13.5" customHeight="1">
      <c r="A162" s="231"/>
      <c r="B162" s="231"/>
      <c r="C162" s="231"/>
      <c r="D162" s="231"/>
      <c r="E162" s="231"/>
      <c r="F162" s="231"/>
      <c r="G162" s="231"/>
      <c r="H162" s="231"/>
      <c r="I162" s="232"/>
      <c r="J162" s="231"/>
      <c r="K162" s="231"/>
      <c r="L162" s="231"/>
      <c r="M162" s="231"/>
      <c r="N162" s="231"/>
      <c r="O162" s="231"/>
    </row>
    <row r="163" ht="13.5" customHeight="1">
      <c r="A163" s="231"/>
      <c r="B163" s="231"/>
      <c r="C163" s="231"/>
      <c r="D163" s="231"/>
      <c r="E163" s="231"/>
      <c r="F163" s="231"/>
      <c r="G163" s="231"/>
      <c r="H163" s="231"/>
      <c r="I163" s="232"/>
      <c r="J163" s="231"/>
      <c r="K163" s="231"/>
      <c r="L163" s="231"/>
      <c r="M163" s="231"/>
      <c r="N163" s="231"/>
      <c r="O163" s="231"/>
    </row>
    <row r="164" ht="13.5" customHeight="1">
      <c r="A164" s="231"/>
      <c r="B164" s="231"/>
      <c r="C164" s="231"/>
      <c r="D164" s="231"/>
      <c r="E164" s="231"/>
      <c r="F164" s="231"/>
      <c r="G164" s="231"/>
      <c r="H164" s="231"/>
      <c r="I164" s="232"/>
      <c r="J164" s="231"/>
      <c r="K164" s="231"/>
      <c r="L164" s="231"/>
      <c r="M164" s="231"/>
      <c r="N164" s="231"/>
      <c r="O164" s="231"/>
    </row>
    <row r="165" ht="13.5" customHeight="1">
      <c r="A165" s="231"/>
      <c r="B165" s="231"/>
      <c r="C165" s="231"/>
      <c r="D165" s="231"/>
      <c r="E165" s="231"/>
      <c r="F165" s="231"/>
      <c r="G165" s="231"/>
      <c r="H165" s="231"/>
      <c r="I165" s="232"/>
      <c r="J165" s="231"/>
      <c r="K165" s="231"/>
      <c r="L165" s="231"/>
      <c r="M165" s="231"/>
      <c r="N165" s="231"/>
      <c r="O165" s="231"/>
    </row>
    <row r="166" ht="13.5" customHeight="1">
      <c r="A166" s="231"/>
      <c r="B166" s="231"/>
      <c r="C166" s="231"/>
      <c r="D166" s="231"/>
      <c r="E166" s="231"/>
      <c r="F166" s="231"/>
      <c r="G166" s="231"/>
      <c r="H166" s="231"/>
      <c r="I166" s="232"/>
      <c r="J166" s="231"/>
      <c r="K166" s="231"/>
      <c r="L166" s="231"/>
      <c r="M166" s="231"/>
      <c r="N166" s="231"/>
      <c r="O166" s="231"/>
    </row>
    <row r="167" ht="13.5" customHeight="1">
      <c r="A167" s="231"/>
      <c r="B167" s="231"/>
      <c r="C167" s="231"/>
      <c r="D167" s="231"/>
      <c r="E167" s="231"/>
      <c r="F167" s="231"/>
      <c r="G167" s="231"/>
      <c r="H167" s="231"/>
      <c r="I167" s="232"/>
      <c r="J167" s="231"/>
      <c r="K167" s="231"/>
      <c r="L167" s="231"/>
      <c r="M167" s="231"/>
      <c r="N167" s="231"/>
      <c r="O167" s="231"/>
    </row>
    <row r="168" ht="13.5" customHeight="1">
      <c r="A168" s="231"/>
      <c r="B168" s="231"/>
      <c r="C168" s="231"/>
      <c r="D168" s="231"/>
      <c r="E168" s="231"/>
      <c r="F168" s="231"/>
      <c r="G168" s="231"/>
      <c r="H168" s="231"/>
      <c r="I168" s="232"/>
      <c r="J168" s="231"/>
      <c r="K168" s="231"/>
      <c r="L168" s="231"/>
      <c r="M168" s="231"/>
      <c r="N168" s="231"/>
      <c r="O168" s="231"/>
    </row>
    <row r="169" ht="13.5" customHeight="1">
      <c r="A169" s="231"/>
      <c r="B169" s="231"/>
      <c r="C169" s="231"/>
      <c r="D169" s="231"/>
      <c r="E169" s="231"/>
      <c r="F169" s="231"/>
      <c r="G169" s="231"/>
      <c r="H169" s="231"/>
      <c r="I169" s="232"/>
      <c r="J169" s="231"/>
      <c r="K169" s="231"/>
      <c r="L169" s="231"/>
      <c r="M169" s="231"/>
      <c r="N169" s="231"/>
      <c r="O169" s="231"/>
    </row>
    <row r="170" ht="13.5" customHeight="1">
      <c r="A170" s="231"/>
      <c r="B170" s="231"/>
      <c r="C170" s="231"/>
      <c r="D170" s="231"/>
      <c r="E170" s="231"/>
      <c r="F170" s="231"/>
      <c r="G170" s="231"/>
      <c r="H170" s="231"/>
      <c r="I170" s="232"/>
      <c r="J170" s="231"/>
      <c r="K170" s="231"/>
      <c r="L170" s="231"/>
      <c r="M170" s="231"/>
      <c r="N170" s="231"/>
      <c r="O170" s="231"/>
    </row>
    <row r="171" ht="13.5" customHeight="1">
      <c r="A171" s="231"/>
      <c r="B171" s="231"/>
      <c r="C171" s="231"/>
      <c r="D171" s="231"/>
      <c r="E171" s="231"/>
      <c r="F171" s="231"/>
      <c r="G171" s="231"/>
      <c r="H171" s="231"/>
      <c r="I171" s="231"/>
      <c r="J171" s="231"/>
      <c r="K171" s="231"/>
      <c r="L171" s="231"/>
      <c r="M171" s="231"/>
      <c r="N171" s="231"/>
      <c r="O171" s="231"/>
    </row>
  </sheetData>
  <mergeCells count="3">
    <mergeCell ref="A61:O61"/>
    <mergeCell ref="A2:O2"/>
    <mergeCell ref="A1:C1"/>
  </mergeCell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79.14"/>
    <col customWidth="1" min="3" max="3" width="24.29"/>
    <col customWidth="1" min="4" max="7" width="175.0"/>
  </cols>
  <sheetData>
    <row r="1">
      <c r="A1" s="1" t="s">
        <v>0</v>
      </c>
      <c r="D1" s="183"/>
      <c r="E1" s="183"/>
      <c r="F1" s="183"/>
      <c r="G1" s="183"/>
    </row>
    <row r="2">
      <c r="A2" s="6" t="str">
        <f>HYPERLINK("https://docs.google.com/forms/d/1WPdDJsTC_5d4N5b0mDpgSJmzwpliwg8oRtCHHp5iVrU/viewform?usp=send_form","This document has now migrated due to the amount of information within it. Please click anywhere on this text to sign up for edit access to the new one.  Any questions please email: justine@standbytaskforce.com.     Many thanks")</f>
        <v>This document has now migrated due to the amount of information within it. Please click anywhere on this text to sign up for edit access to the new one.  Any questions please email: justine@standbytaskforce.com.     Many thanks</v>
      </c>
      <c r="D2" s="183"/>
      <c r="E2" s="183"/>
      <c r="F2" s="183"/>
      <c r="G2" s="183"/>
    </row>
    <row r="3">
      <c r="A3" s="186">
        <v>41904.0</v>
      </c>
      <c r="B3" s="187" t="s">
        <v>1969</v>
      </c>
      <c r="C3" s="189" t="s">
        <v>1973</v>
      </c>
      <c r="D3" s="191" t="s">
        <v>1980</v>
      </c>
      <c r="E3" s="189"/>
      <c r="F3" s="189"/>
      <c r="G3" s="189"/>
    </row>
    <row r="4">
      <c r="A4" s="186">
        <v>41905.0</v>
      </c>
      <c r="B4" s="189" t="s">
        <v>1984</v>
      </c>
      <c r="C4" s="189" t="s">
        <v>102</v>
      </c>
      <c r="D4" s="191" t="s">
        <v>1985</v>
      </c>
      <c r="E4" s="189"/>
      <c r="F4" s="189"/>
      <c r="G4" s="189"/>
    </row>
    <row r="5">
      <c r="A5" s="186">
        <v>41905.0</v>
      </c>
      <c r="B5" s="189" t="s">
        <v>1987</v>
      </c>
      <c r="C5" s="189" t="s">
        <v>1988</v>
      </c>
      <c r="D5" s="191" t="s">
        <v>1989</v>
      </c>
      <c r="E5" s="189"/>
      <c r="F5" s="189"/>
      <c r="G5" s="189"/>
    </row>
    <row r="6">
      <c r="A6" s="186">
        <v>41907.0</v>
      </c>
      <c r="B6" s="193" t="s">
        <v>1991</v>
      </c>
      <c r="C6" s="189" t="s">
        <v>2001</v>
      </c>
      <c r="D6" s="191" t="s">
        <v>2003</v>
      </c>
      <c r="E6" s="189"/>
      <c r="F6" s="189"/>
      <c r="G6" s="189"/>
    </row>
    <row r="7">
      <c r="A7" s="186">
        <v>41890.0</v>
      </c>
      <c r="B7" s="189" t="s">
        <v>2008</v>
      </c>
      <c r="C7" s="189" t="s">
        <v>2009</v>
      </c>
      <c r="D7" s="191" t="s">
        <v>2011</v>
      </c>
      <c r="E7" s="189"/>
      <c r="F7" s="189"/>
      <c r="G7" s="189"/>
    </row>
    <row r="8">
      <c r="A8" s="186">
        <v>41909.0</v>
      </c>
      <c r="B8" s="189" t="s">
        <v>2012</v>
      </c>
      <c r="C8" s="189" t="s">
        <v>2013</v>
      </c>
      <c r="D8" s="191" t="s">
        <v>2015</v>
      </c>
      <c r="E8" s="189"/>
      <c r="F8" s="189"/>
      <c r="G8" s="189"/>
    </row>
    <row r="9">
      <c r="A9" s="186">
        <v>41909.0</v>
      </c>
      <c r="B9" s="195" t="s">
        <v>2016</v>
      </c>
      <c r="C9" s="189" t="s">
        <v>2021</v>
      </c>
      <c r="D9" s="191" t="s">
        <v>2022</v>
      </c>
      <c r="E9" s="189"/>
      <c r="F9" s="189"/>
      <c r="G9" s="189"/>
    </row>
    <row r="10">
      <c r="A10" s="186">
        <v>41904.0</v>
      </c>
      <c r="B10" s="197" t="s">
        <v>2024</v>
      </c>
      <c r="C10" s="189" t="s">
        <v>2001</v>
      </c>
      <c r="D10" s="191" t="s">
        <v>2030</v>
      </c>
      <c r="E10" s="189"/>
      <c r="F10" s="189"/>
      <c r="G10" s="189"/>
    </row>
    <row r="11">
      <c r="A11" s="186"/>
      <c r="B11" s="28"/>
      <c r="C11" s="183"/>
      <c r="D11" s="183"/>
      <c r="E11" s="183"/>
      <c r="F11" s="183"/>
      <c r="G11" s="183"/>
    </row>
    <row r="12">
      <c r="A12" s="186"/>
      <c r="B12" s="13"/>
      <c r="C12" s="189"/>
      <c r="D12" s="189"/>
      <c r="E12" s="189"/>
      <c r="F12" s="189"/>
      <c r="G12" s="189"/>
    </row>
    <row r="13">
      <c r="A13" s="186"/>
      <c r="B13" s="37" t="s">
        <v>2036</v>
      </c>
      <c r="C13" s="189"/>
      <c r="D13" s="191" t="s">
        <v>2037</v>
      </c>
      <c r="E13" s="189"/>
      <c r="F13" s="189"/>
      <c r="G13" s="189"/>
    </row>
    <row r="14">
      <c r="A14" s="186"/>
      <c r="B14" s="13"/>
      <c r="C14" s="189"/>
      <c r="D14" s="189"/>
      <c r="E14" s="189"/>
      <c r="F14" s="189"/>
      <c r="G14" s="189"/>
    </row>
    <row r="15">
      <c r="A15" s="186">
        <v>41800.0</v>
      </c>
      <c r="B15" s="13" t="s">
        <v>2042</v>
      </c>
      <c r="C15" s="189" t="s">
        <v>2043</v>
      </c>
      <c r="D15" s="191" t="s">
        <v>2044</v>
      </c>
      <c r="E15" s="189"/>
      <c r="F15" s="189"/>
      <c r="G15" s="189"/>
    </row>
    <row r="16">
      <c r="A16" s="186">
        <v>41800.0</v>
      </c>
      <c r="B16" s="198" t="s">
        <v>2050</v>
      </c>
      <c r="C16" s="189" t="s">
        <v>2052</v>
      </c>
      <c r="D16" s="200" t="s">
        <v>2054</v>
      </c>
      <c r="E16" s="198"/>
      <c r="F16" s="198"/>
      <c r="G16" s="198"/>
    </row>
    <row r="17">
      <c r="A17" s="186">
        <v>41800.0</v>
      </c>
      <c r="B17" s="198" t="s">
        <v>2066</v>
      </c>
      <c r="C17" s="189" t="s">
        <v>2069</v>
      </c>
      <c r="D17" s="200" t="s">
        <v>2070</v>
      </c>
      <c r="E17" s="198"/>
      <c r="F17" s="198"/>
      <c r="G17" s="198"/>
    </row>
    <row r="18">
      <c r="A18" s="186">
        <v>41800.0</v>
      </c>
      <c r="B18" s="198" t="s">
        <v>2074</v>
      </c>
      <c r="C18" s="189" t="s">
        <v>2075</v>
      </c>
      <c r="D18" s="200" t="s">
        <v>2077</v>
      </c>
      <c r="E18" s="198"/>
      <c r="F18" s="198"/>
      <c r="G18" s="198"/>
    </row>
    <row r="19">
      <c r="A19" s="186">
        <v>41800.0</v>
      </c>
      <c r="B19" s="198" t="s">
        <v>2082</v>
      </c>
      <c r="C19" s="189" t="s">
        <v>2083</v>
      </c>
      <c r="D19" s="200" t="s">
        <v>2085</v>
      </c>
      <c r="E19" s="198"/>
      <c r="F19" s="198"/>
      <c r="G19" s="198"/>
    </row>
    <row r="20">
      <c r="A20" s="186">
        <v>41800.0</v>
      </c>
      <c r="B20" s="198" t="s">
        <v>2089</v>
      </c>
      <c r="C20" s="189" t="s">
        <v>2090</v>
      </c>
      <c r="D20" s="200" t="s">
        <v>2094</v>
      </c>
      <c r="E20" s="198"/>
      <c r="F20" s="198"/>
      <c r="G20" s="198"/>
    </row>
    <row r="21">
      <c r="A21" s="186">
        <v>41800.0</v>
      </c>
      <c r="B21" s="198" t="s">
        <v>2098</v>
      </c>
      <c r="C21" s="189" t="s">
        <v>2069</v>
      </c>
      <c r="D21" s="200" t="s">
        <v>2100</v>
      </c>
      <c r="E21" s="198"/>
      <c r="F21" s="198"/>
      <c r="G21" s="198"/>
    </row>
    <row r="22">
      <c r="A22" s="186">
        <v>41800.0</v>
      </c>
      <c r="B22" s="198" t="s">
        <v>2105</v>
      </c>
      <c r="C22" s="189" t="s">
        <v>2107</v>
      </c>
      <c r="D22" s="200" t="s">
        <v>2109</v>
      </c>
      <c r="E22" s="198"/>
      <c r="F22" s="198"/>
      <c r="G22" s="198"/>
    </row>
    <row r="23">
      <c r="A23" s="186">
        <v>41800.0</v>
      </c>
      <c r="B23" s="198" t="s">
        <v>2113</v>
      </c>
      <c r="C23" s="189" t="s">
        <v>2114</v>
      </c>
      <c r="D23" s="78" t="s">
        <v>2117</v>
      </c>
      <c r="E23" s="26"/>
      <c r="F23" s="26"/>
      <c r="G23" s="26"/>
    </row>
    <row r="24">
      <c r="A24" s="186">
        <v>41800.0</v>
      </c>
      <c r="B24" s="198" t="s">
        <v>2119</v>
      </c>
      <c r="C24" s="189" t="s">
        <v>2121</v>
      </c>
      <c r="D24" s="78" t="s">
        <v>2123</v>
      </c>
      <c r="E24" s="26"/>
      <c r="F24" s="26"/>
      <c r="G24" s="26"/>
    </row>
    <row r="25">
      <c r="A25" s="186">
        <v>41800.0</v>
      </c>
      <c r="B25" s="198" t="s">
        <v>2125</v>
      </c>
      <c r="C25" s="189" t="s">
        <v>2126</v>
      </c>
      <c r="D25" s="200" t="s">
        <v>2128</v>
      </c>
      <c r="E25" s="198"/>
      <c r="F25" s="198"/>
      <c r="G25" s="198"/>
    </row>
    <row r="26">
      <c r="A26" s="186">
        <v>41800.0</v>
      </c>
      <c r="B26" s="198" t="s">
        <v>2131</v>
      </c>
      <c r="C26" s="189" t="s">
        <v>2132</v>
      </c>
      <c r="D26" s="200" t="s">
        <v>2134</v>
      </c>
      <c r="E26" s="198"/>
      <c r="F26" s="198"/>
      <c r="G26" s="198"/>
    </row>
    <row r="27">
      <c r="A27" s="186">
        <v>41800.0</v>
      </c>
      <c r="B27" s="198" t="s">
        <v>2136</v>
      </c>
      <c r="C27" s="189" t="s">
        <v>2138</v>
      </c>
      <c r="D27" s="78" t="s">
        <v>2139</v>
      </c>
      <c r="E27" s="26"/>
      <c r="F27" s="26"/>
      <c r="G27" s="26"/>
    </row>
    <row r="28">
      <c r="A28" s="186">
        <v>41800.0</v>
      </c>
      <c r="B28" s="198" t="s">
        <v>2143</v>
      </c>
      <c r="C28" s="189" t="s">
        <v>2144</v>
      </c>
      <c r="D28" s="78" t="s">
        <v>2145</v>
      </c>
      <c r="E28" s="26"/>
      <c r="F28" s="26"/>
      <c r="G28" s="26"/>
    </row>
    <row r="29">
      <c r="A29" s="186">
        <v>41800.0</v>
      </c>
      <c r="B29" s="198" t="s">
        <v>2147</v>
      </c>
      <c r="C29" s="189" t="s">
        <v>2149</v>
      </c>
      <c r="D29" s="78" t="s">
        <v>2151</v>
      </c>
      <c r="E29" s="26"/>
      <c r="F29" s="26"/>
      <c r="G29" s="26"/>
    </row>
    <row r="30">
      <c r="A30" s="186">
        <v>41800.0</v>
      </c>
      <c r="B30" s="198" t="s">
        <v>2153</v>
      </c>
      <c r="C30" s="189" t="s">
        <v>2154</v>
      </c>
      <c r="D30" s="78" t="s">
        <v>2156</v>
      </c>
      <c r="E30" s="26"/>
      <c r="F30" s="26"/>
      <c r="G30" s="26"/>
    </row>
    <row r="31">
      <c r="A31" s="186"/>
      <c r="B31" s="198"/>
      <c r="C31" s="189"/>
      <c r="D31" s="198"/>
      <c r="E31" s="198"/>
      <c r="F31" s="198"/>
      <c r="G31" s="198"/>
    </row>
    <row r="32">
      <c r="A32" s="186">
        <v>41830.0</v>
      </c>
      <c r="B32" s="198" t="s">
        <v>2159</v>
      </c>
      <c r="C32" s="189" t="s">
        <v>2069</v>
      </c>
      <c r="D32" s="200" t="s">
        <v>2162</v>
      </c>
      <c r="E32" s="198"/>
      <c r="F32" s="198"/>
      <c r="G32" s="198"/>
    </row>
    <row r="33">
      <c r="A33" s="186">
        <v>41830.0</v>
      </c>
      <c r="B33" s="198" t="s">
        <v>2163</v>
      </c>
      <c r="C33" s="189" t="s">
        <v>1542</v>
      </c>
      <c r="D33" s="200" t="s">
        <v>2164</v>
      </c>
      <c r="E33" s="198"/>
      <c r="F33" s="198"/>
      <c r="G33" s="198"/>
    </row>
    <row r="34">
      <c r="A34" s="186">
        <v>41830.0</v>
      </c>
      <c r="B34" s="198" t="s">
        <v>2167</v>
      </c>
      <c r="C34" s="189" t="s">
        <v>2169</v>
      </c>
      <c r="D34" s="200" t="s">
        <v>2171</v>
      </c>
      <c r="E34" s="198"/>
      <c r="F34" s="198"/>
      <c r="G34" s="198"/>
    </row>
    <row r="35">
      <c r="A35" s="186">
        <v>41830.0</v>
      </c>
      <c r="B35" s="198" t="s">
        <v>2173</v>
      </c>
      <c r="C35" s="189" t="s">
        <v>2174</v>
      </c>
      <c r="D35" s="200" t="s">
        <v>2176</v>
      </c>
      <c r="E35" s="198"/>
      <c r="F35" s="198"/>
      <c r="G35" s="198"/>
    </row>
    <row r="36">
      <c r="A36" s="186">
        <v>41830.0</v>
      </c>
      <c r="B36" s="198" t="s">
        <v>2179</v>
      </c>
      <c r="C36" s="189" t="s">
        <v>2121</v>
      </c>
      <c r="D36" s="200" t="s">
        <v>2180</v>
      </c>
      <c r="E36" s="198"/>
      <c r="F36" s="198"/>
      <c r="G36" s="198"/>
    </row>
    <row r="37">
      <c r="A37" s="186">
        <v>41830.0</v>
      </c>
      <c r="B37" s="198" t="s">
        <v>2184</v>
      </c>
      <c r="C37" s="189" t="s">
        <v>2185</v>
      </c>
      <c r="D37" s="78" t="s">
        <v>2186</v>
      </c>
      <c r="E37" s="26"/>
      <c r="F37" s="26"/>
      <c r="G37" s="26"/>
    </row>
    <row r="38">
      <c r="A38" s="186">
        <v>41830.0</v>
      </c>
      <c r="B38" s="198" t="s">
        <v>2188</v>
      </c>
      <c r="C38" s="189" t="s">
        <v>2189</v>
      </c>
      <c r="D38" s="78" t="s">
        <v>2190</v>
      </c>
      <c r="E38" s="26"/>
      <c r="F38" s="26"/>
      <c r="G38" s="26"/>
    </row>
    <row r="39">
      <c r="A39" s="186">
        <v>41830.0</v>
      </c>
      <c r="B39" s="198" t="s">
        <v>2193</v>
      </c>
      <c r="C39" s="189" t="s">
        <v>2090</v>
      </c>
      <c r="D39" s="200" t="s">
        <v>2195</v>
      </c>
      <c r="E39" s="198"/>
      <c r="F39" s="198"/>
      <c r="G39" s="198"/>
    </row>
    <row r="40">
      <c r="A40" s="186">
        <v>41830.0</v>
      </c>
      <c r="B40" s="198" t="s">
        <v>2199</v>
      </c>
      <c r="C40" s="189" t="s">
        <v>2201</v>
      </c>
      <c r="D40" s="200" t="s">
        <v>2202</v>
      </c>
      <c r="E40" s="198"/>
      <c r="F40" s="198"/>
      <c r="G40" s="198"/>
    </row>
    <row r="41">
      <c r="A41" s="186">
        <v>41830.0</v>
      </c>
      <c r="B41" s="198" t="s">
        <v>2204</v>
      </c>
      <c r="C41" s="183"/>
      <c r="D41" s="78" t="s">
        <v>2207</v>
      </c>
      <c r="E41" s="26"/>
      <c r="F41" s="26"/>
      <c r="G41" s="26"/>
    </row>
    <row r="42">
      <c r="A42" s="186">
        <v>41830.0</v>
      </c>
      <c r="B42" s="198" t="s">
        <v>2209</v>
      </c>
      <c r="C42" s="189" t="s">
        <v>2210</v>
      </c>
      <c r="D42" s="200" t="s">
        <v>2212</v>
      </c>
      <c r="E42" s="198"/>
      <c r="F42" s="198"/>
      <c r="G42" s="198"/>
    </row>
    <row r="43">
      <c r="A43" s="186">
        <v>41830.0</v>
      </c>
      <c r="B43" s="198" t="s">
        <v>2218</v>
      </c>
      <c r="C43" s="189" t="s">
        <v>2220</v>
      </c>
      <c r="D43" s="78" t="s">
        <v>2222</v>
      </c>
      <c r="E43" s="26"/>
      <c r="F43" s="26"/>
      <c r="G43" s="26"/>
    </row>
    <row r="44">
      <c r="A44" s="186">
        <v>41830.0</v>
      </c>
      <c r="B44" s="198" t="s">
        <v>2226</v>
      </c>
      <c r="C44" s="189" t="s">
        <v>2121</v>
      </c>
      <c r="D44" s="200" t="s">
        <v>2228</v>
      </c>
      <c r="E44" s="198"/>
      <c r="F44" s="198"/>
      <c r="G44" s="198"/>
    </row>
    <row r="45">
      <c r="A45" s="186">
        <v>41830.0</v>
      </c>
      <c r="B45" s="198" t="s">
        <v>2230</v>
      </c>
      <c r="C45" s="189" t="s">
        <v>2232</v>
      </c>
      <c r="D45" s="200" t="s">
        <v>2235</v>
      </c>
      <c r="E45" s="198"/>
      <c r="F45" s="198"/>
      <c r="G45" s="198"/>
    </row>
    <row r="46">
      <c r="A46" s="186">
        <v>41830.0</v>
      </c>
      <c r="B46" s="198" t="s">
        <v>2236</v>
      </c>
      <c r="C46" s="189" t="s">
        <v>2075</v>
      </c>
      <c r="D46" s="200" t="s">
        <v>2238</v>
      </c>
      <c r="E46" s="198"/>
      <c r="F46" s="198"/>
      <c r="G46" s="198"/>
    </row>
    <row r="47">
      <c r="A47" s="186">
        <v>41830.0</v>
      </c>
      <c r="B47" s="198" t="s">
        <v>2240</v>
      </c>
      <c r="C47" s="189" t="s">
        <v>2241</v>
      </c>
      <c r="D47" s="200" t="s">
        <v>2243</v>
      </c>
      <c r="E47" s="198"/>
      <c r="F47" s="198"/>
      <c r="G47" s="198"/>
    </row>
    <row r="48">
      <c r="A48" s="186">
        <v>41830.0</v>
      </c>
      <c r="B48" s="198" t="s">
        <v>2247</v>
      </c>
      <c r="C48" s="189" t="s">
        <v>2083</v>
      </c>
      <c r="D48" s="200" t="s">
        <v>2248</v>
      </c>
      <c r="E48" s="198"/>
      <c r="F48" s="198"/>
      <c r="G48" s="198"/>
    </row>
    <row r="49">
      <c r="A49" s="186">
        <v>41830.0</v>
      </c>
      <c r="B49" s="198" t="s">
        <v>2251</v>
      </c>
      <c r="C49" s="189" t="s">
        <v>2252</v>
      </c>
      <c r="D49" s="78" t="s">
        <v>2253</v>
      </c>
      <c r="E49" s="26"/>
      <c r="F49" s="26"/>
      <c r="G49" s="26"/>
    </row>
    <row r="50">
      <c r="A50" s="186">
        <v>41830.0</v>
      </c>
      <c r="B50" s="189" t="s">
        <v>2257</v>
      </c>
      <c r="C50" s="189" t="s">
        <v>2259</v>
      </c>
      <c r="D50" s="191" t="s">
        <v>2260</v>
      </c>
      <c r="E50" s="189"/>
      <c r="F50" s="189"/>
      <c r="G50" s="189"/>
    </row>
    <row r="51">
      <c r="A51" s="186">
        <v>41830.0</v>
      </c>
      <c r="B51" s="189" t="s">
        <v>2264</v>
      </c>
      <c r="C51" s="191" t="s">
        <v>2265</v>
      </c>
      <c r="D51" s="191" t="s">
        <v>2266</v>
      </c>
      <c r="E51" s="189"/>
      <c r="F51" s="189"/>
      <c r="G51" s="189"/>
    </row>
    <row r="52">
      <c r="A52" s="186">
        <v>41830.0</v>
      </c>
      <c r="B52" s="189" t="s">
        <v>2270</v>
      </c>
      <c r="C52" s="189" t="s">
        <v>1542</v>
      </c>
      <c r="D52" s="191" t="s">
        <v>2271</v>
      </c>
      <c r="E52" s="189"/>
      <c r="F52" s="189"/>
      <c r="G52" s="189"/>
    </row>
    <row r="53">
      <c r="A53" s="186">
        <v>41830.0</v>
      </c>
      <c r="B53" s="189" t="s">
        <v>2273</v>
      </c>
      <c r="C53" s="189" t="s">
        <v>102</v>
      </c>
      <c r="D53" s="191" t="s">
        <v>2275</v>
      </c>
      <c r="E53" s="189"/>
      <c r="F53" s="189"/>
      <c r="G53" s="189"/>
    </row>
    <row r="54">
      <c r="A54" s="186">
        <v>41830.0</v>
      </c>
      <c r="B54" s="189" t="s">
        <v>2277</v>
      </c>
      <c r="C54" s="189" t="s">
        <v>2279</v>
      </c>
      <c r="D54" s="191" t="s">
        <v>2280</v>
      </c>
      <c r="E54" s="189"/>
      <c r="F54" s="189"/>
      <c r="G54" s="189"/>
    </row>
    <row r="55">
      <c r="A55" s="183"/>
      <c r="B55" s="183"/>
      <c r="C55" s="183"/>
      <c r="D55" s="183"/>
      <c r="E55" s="183"/>
      <c r="F55" s="183"/>
      <c r="G55" s="183"/>
    </row>
    <row r="56">
      <c r="A56" s="186">
        <v>41861.0</v>
      </c>
      <c r="B56" s="198" t="s">
        <v>2284</v>
      </c>
      <c r="C56" s="189" t="s">
        <v>2189</v>
      </c>
      <c r="D56" s="200" t="s">
        <v>2286</v>
      </c>
      <c r="E56" s="198"/>
      <c r="F56" s="198"/>
      <c r="G56" s="198"/>
    </row>
    <row r="57">
      <c r="A57" s="186">
        <v>41861.0</v>
      </c>
      <c r="B57" s="198" t="s">
        <v>2288</v>
      </c>
      <c r="C57" s="189" t="s">
        <v>2121</v>
      </c>
      <c r="D57" s="200" t="s">
        <v>2290</v>
      </c>
      <c r="E57" s="198"/>
      <c r="F57" s="198"/>
      <c r="G57" s="198"/>
    </row>
    <row r="58">
      <c r="A58" s="186">
        <v>41861.0</v>
      </c>
      <c r="B58" s="198" t="s">
        <v>2292</v>
      </c>
      <c r="C58" s="189" t="s">
        <v>2293</v>
      </c>
      <c r="D58" s="78" t="s">
        <v>2295</v>
      </c>
      <c r="E58" s="26"/>
      <c r="F58" s="26"/>
      <c r="G58" s="26"/>
    </row>
    <row r="59">
      <c r="A59" s="186">
        <v>41861.0</v>
      </c>
      <c r="B59" s="198" t="s">
        <v>2298</v>
      </c>
      <c r="C59" s="189" t="s">
        <v>2299</v>
      </c>
      <c r="D59" s="200" t="s">
        <v>2300</v>
      </c>
      <c r="E59" s="198"/>
      <c r="F59" s="198"/>
      <c r="G59" s="198"/>
    </row>
    <row r="60">
      <c r="A60" s="186">
        <v>41861.0</v>
      </c>
      <c r="B60" s="198" t="s">
        <v>2301</v>
      </c>
      <c r="C60" s="189" t="s">
        <v>1542</v>
      </c>
      <c r="D60" s="78" t="s">
        <v>2302</v>
      </c>
      <c r="E60" s="26"/>
      <c r="F60" s="26"/>
      <c r="G60" s="26"/>
    </row>
    <row r="61">
      <c r="A61" s="186">
        <v>41861.0</v>
      </c>
      <c r="B61" s="198" t="s">
        <v>2303</v>
      </c>
      <c r="C61" s="189" t="s">
        <v>2304</v>
      </c>
      <c r="D61" s="200" t="s">
        <v>2305</v>
      </c>
      <c r="E61" s="198"/>
      <c r="F61" s="198"/>
      <c r="G61" s="198"/>
    </row>
    <row r="62">
      <c r="A62" s="186">
        <v>41861.0</v>
      </c>
      <c r="B62" s="198" t="s">
        <v>2306</v>
      </c>
      <c r="C62" s="189" t="s">
        <v>2001</v>
      </c>
      <c r="D62" s="200" t="s">
        <v>2307</v>
      </c>
      <c r="E62" s="198"/>
      <c r="F62" s="198"/>
      <c r="G62" s="198"/>
    </row>
    <row r="63">
      <c r="A63" s="186">
        <v>41861.0</v>
      </c>
      <c r="B63" s="198" t="s">
        <v>2314</v>
      </c>
      <c r="C63" s="189" t="s">
        <v>2114</v>
      </c>
      <c r="D63" s="200" t="s">
        <v>2317</v>
      </c>
      <c r="E63" s="198"/>
      <c r="F63" s="198"/>
      <c r="G63" s="198"/>
    </row>
    <row r="64">
      <c r="A64" s="186">
        <v>41861.0</v>
      </c>
      <c r="B64" s="198" t="s">
        <v>2320</v>
      </c>
      <c r="C64" s="189" t="s">
        <v>2043</v>
      </c>
      <c r="D64" s="78" t="s">
        <v>2323</v>
      </c>
      <c r="E64" s="26"/>
      <c r="F64" s="26"/>
      <c r="G64" s="26"/>
    </row>
    <row r="65">
      <c r="A65" s="186">
        <v>41861.0</v>
      </c>
      <c r="B65" s="198" t="s">
        <v>2325</v>
      </c>
      <c r="C65" s="189" t="s">
        <v>2043</v>
      </c>
      <c r="D65" s="78" t="s">
        <v>2323</v>
      </c>
      <c r="E65" s="26"/>
      <c r="F65" s="26"/>
      <c r="G65" s="26"/>
    </row>
    <row r="66">
      <c r="A66" s="183"/>
      <c r="B66" s="183"/>
      <c r="C66" s="183"/>
      <c r="D66" s="183"/>
      <c r="E66" s="183"/>
      <c r="F66" s="183"/>
      <c r="G66" s="183"/>
    </row>
    <row r="67">
      <c r="A67" s="183"/>
      <c r="B67" s="183"/>
      <c r="C67" s="183"/>
      <c r="D67" s="183"/>
      <c r="E67" s="183"/>
      <c r="F67" s="183"/>
      <c r="G67" s="183"/>
    </row>
    <row r="68">
      <c r="A68" s="183"/>
      <c r="B68" s="183"/>
      <c r="C68" s="183"/>
      <c r="D68" s="183"/>
      <c r="E68" s="183"/>
      <c r="F68" s="183"/>
      <c r="G68" s="183"/>
    </row>
    <row r="69">
      <c r="A69" s="183"/>
      <c r="B69" s="183"/>
      <c r="C69" s="183"/>
      <c r="D69" s="183"/>
      <c r="E69" s="183"/>
      <c r="F69" s="183"/>
      <c r="G69" s="183"/>
    </row>
    <row r="70">
      <c r="A70" s="186">
        <v>41892.0</v>
      </c>
      <c r="B70" s="214" t="s">
        <v>2330</v>
      </c>
      <c r="C70" s="189" t="s">
        <v>2336</v>
      </c>
      <c r="D70" s="191" t="s">
        <v>2338</v>
      </c>
      <c r="E70" s="189"/>
      <c r="F70" s="189"/>
      <c r="G70" s="189"/>
    </row>
    <row r="71">
      <c r="A71" s="183"/>
      <c r="B71" s="183"/>
      <c r="C71" s="183"/>
      <c r="D71" s="183"/>
      <c r="E71" s="183"/>
      <c r="F71" s="183"/>
      <c r="G71" s="183"/>
    </row>
    <row r="72">
      <c r="A72" s="183"/>
      <c r="B72" s="183"/>
      <c r="C72" s="183"/>
      <c r="D72" s="183"/>
      <c r="E72" s="183"/>
      <c r="F72" s="183"/>
      <c r="G72" s="183"/>
    </row>
    <row r="73">
      <c r="A73" s="183"/>
      <c r="B73" s="189"/>
      <c r="C73" s="183"/>
      <c r="D73" s="183"/>
      <c r="E73" s="183"/>
      <c r="F73" s="183"/>
      <c r="G73" s="183"/>
    </row>
    <row r="74">
      <c r="A74" s="186">
        <v>41953.0</v>
      </c>
      <c r="B74" s="198" t="s">
        <v>2343</v>
      </c>
      <c r="C74" s="189" t="s">
        <v>2121</v>
      </c>
      <c r="D74" s="200" t="s">
        <v>2344</v>
      </c>
      <c r="E74" s="198"/>
      <c r="F74" s="198"/>
      <c r="G74" s="198"/>
    </row>
    <row r="75">
      <c r="A75" s="186">
        <v>41953.0</v>
      </c>
      <c r="B75" s="198" t="s">
        <v>2346</v>
      </c>
      <c r="C75" s="189" t="s">
        <v>2052</v>
      </c>
      <c r="D75" s="78" t="s">
        <v>2347</v>
      </c>
      <c r="E75" s="26"/>
      <c r="F75" s="26"/>
      <c r="G75" s="26"/>
    </row>
    <row r="76">
      <c r="A76" s="186">
        <v>41953.0</v>
      </c>
      <c r="B76" s="198" t="s">
        <v>2351</v>
      </c>
      <c r="C76" s="189" t="s">
        <v>2107</v>
      </c>
      <c r="D76" s="200" t="s">
        <v>2352</v>
      </c>
      <c r="E76" s="198"/>
      <c r="F76" s="198"/>
      <c r="G76" s="198"/>
    </row>
    <row r="77">
      <c r="A77" s="186">
        <v>41953.0</v>
      </c>
      <c r="B77" s="198" t="s">
        <v>2356</v>
      </c>
      <c r="C77" s="189" t="s">
        <v>2358</v>
      </c>
      <c r="D77" s="78" t="s">
        <v>2360</v>
      </c>
      <c r="E77" s="26"/>
      <c r="F77" s="26"/>
      <c r="G77" s="26"/>
    </row>
    <row r="78">
      <c r="A78" s="186">
        <v>41953.0</v>
      </c>
      <c r="B78" s="198" t="s">
        <v>2363</v>
      </c>
      <c r="C78" s="189" t="s">
        <v>2052</v>
      </c>
      <c r="D78" s="78" t="s">
        <v>2367</v>
      </c>
      <c r="E78" s="26"/>
      <c r="F78" s="26"/>
      <c r="G78" s="26"/>
    </row>
    <row r="79">
      <c r="A79" s="186">
        <v>41953.0</v>
      </c>
      <c r="B79" s="198" t="s">
        <v>2371</v>
      </c>
      <c r="C79" s="189" t="s">
        <v>2001</v>
      </c>
      <c r="D79" s="200" t="s">
        <v>2378</v>
      </c>
      <c r="E79" s="198"/>
      <c r="F79" s="198"/>
      <c r="G79" s="198"/>
    </row>
    <row r="80">
      <c r="A80" s="186">
        <v>41953.0</v>
      </c>
      <c r="B80" s="198" t="s">
        <v>2383</v>
      </c>
      <c r="C80" s="189" t="s">
        <v>2069</v>
      </c>
      <c r="D80" s="78" t="s">
        <v>2384</v>
      </c>
      <c r="E80" s="26"/>
      <c r="F80" s="26"/>
      <c r="G80" s="26"/>
    </row>
    <row r="81">
      <c r="A81" s="186">
        <v>41953.0</v>
      </c>
      <c r="B81" s="198" t="s">
        <v>2385</v>
      </c>
      <c r="C81" s="189" t="s">
        <v>2001</v>
      </c>
      <c r="D81" s="78" t="s">
        <v>2386</v>
      </c>
      <c r="E81" s="26"/>
      <c r="F81" s="26"/>
      <c r="G81" s="26"/>
    </row>
    <row r="82">
      <c r="A82" s="186">
        <v>41953.0</v>
      </c>
      <c r="B82" s="198" t="s">
        <v>2387</v>
      </c>
      <c r="C82" s="189" t="s">
        <v>2388</v>
      </c>
      <c r="D82" s="78" t="s">
        <v>2389</v>
      </c>
      <c r="E82" s="26"/>
      <c r="F82" s="26"/>
      <c r="G82" s="26"/>
    </row>
    <row r="83">
      <c r="A83" s="186">
        <v>41953.0</v>
      </c>
      <c r="B83" s="198" t="s">
        <v>2390</v>
      </c>
      <c r="C83" s="189" t="s">
        <v>2391</v>
      </c>
      <c r="D83" s="78" t="s">
        <v>2392</v>
      </c>
      <c r="E83" s="26"/>
      <c r="F83" s="26"/>
      <c r="G83" s="26"/>
    </row>
    <row r="84">
      <c r="A84" s="186">
        <v>41953.0</v>
      </c>
      <c r="B84" s="198" t="s">
        <v>2393</v>
      </c>
      <c r="C84" s="189" t="s">
        <v>2210</v>
      </c>
      <c r="D84" s="78" t="s">
        <v>2394</v>
      </c>
      <c r="E84" s="26"/>
      <c r="F84" s="26"/>
      <c r="G84" s="26"/>
    </row>
    <row r="85">
      <c r="A85" s="186">
        <v>41953.0</v>
      </c>
      <c r="B85" s="198" t="s">
        <v>2395</v>
      </c>
      <c r="C85" s="189" t="s">
        <v>2396</v>
      </c>
      <c r="D85" s="78" t="s">
        <v>2397</v>
      </c>
      <c r="E85" s="26"/>
      <c r="F85" s="26"/>
      <c r="G85" s="26"/>
    </row>
    <row r="86">
      <c r="A86" s="186">
        <v>41953.0</v>
      </c>
      <c r="B86" s="198" t="s">
        <v>2398</v>
      </c>
      <c r="C86" s="189" t="s">
        <v>2399</v>
      </c>
      <c r="D86" s="78" t="s">
        <v>2400</v>
      </c>
      <c r="E86" s="26"/>
      <c r="F86" s="26"/>
      <c r="G86" s="26"/>
    </row>
    <row r="87">
      <c r="A87" s="183"/>
      <c r="B87" s="183"/>
      <c r="C87" s="183"/>
      <c r="D87" s="26" t="s">
        <v>2401</v>
      </c>
      <c r="E87" s="26"/>
      <c r="F87" s="26"/>
      <c r="G87" s="26"/>
    </row>
    <row r="88">
      <c r="A88" s="186">
        <v>41953.0</v>
      </c>
      <c r="B88" s="198" t="s">
        <v>2402</v>
      </c>
      <c r="C88" s="189" t="s">
        <v>2403</v>
      </c>
      <c r="D88" s="78" t="s">
        <v>2404</v>
      </c>
      <c r="E88" s="26"/>
      <c r="F88" s="26"/>
      <c r="G88" s="26"/>
    </row>
    <row r="89">
      <c r="A89" s="186">
        <v>41953.0</v>
      </c>
      <c r="B89" s="198" t="s">
        <v>2405</v>
      </c>
      <c r="C89" s="189" t="s">
        <v>2293</v>
      </c>
      <c r="D89" s="78" t="s">
        <v>2407</v>
      </c>
      <c r="E89" s="26"/>
      <c r="F89" s="26"/>
      <c r="G89" s="26"/>
    </row>
    <row r="90">
      <c r="A90" s="186">
        <v>41953.0</v>
      </c>
      <c r="B90" s="198" t="s">
        <v>2408</v>
      </c>
      <c r="C90" s="189" t="s">
        <v>2121</v>
      </c>
      <c r="D90" s="78" t="s">
        <v>2409</v>
      </c>
      <c r="E90" s="26"/>
      <c r="F90" s="26"/>
      <c r="G90" s="26"/>
    </row>
    <row r="91">
      <c r="A91" s="186">
        <v>41953.0</v>
      </c>
      <c r="B91" s="198" t="s">
        <v>2412</v>
      </c>
      <c r="C91" s="189" t="s">
        <v>2083</v>
      </c>
      <c r="D91" s="78" t="s">
        <v>2413</v>
      </c>
      <c r="E91" s="26"/>
      <c r="F91" s="26"/>
      <c r="G91" s="26"/>
    </row>
    <row r="92">
      <c r="A92" s="186">
        <v>41953.0</v>
      </c>
      <c r="B92" s="220" t="s">
        <v>2414</v>
      </c>
      <c r="C92" s="189" t="s">
        <v>2013</v>
      </c>
      <c r="D92" s="221" t="s">
        <v>2420</v>
      </c>
      <c r="E92" s="222"/>
      <c r="F92" s="222"/>
      <c r="G92" s="222"/>
    </row>
    <row r="93">
      <c r="A93" s="186">
        <v>41953.0</v>
      </c>
      <c r="B93" s="189" t="s">
        <v>2425</v>
      </c>
      <c r="C93" s="189" t="s">
        <v>2013</v>
      </c>
      <c r="D93" s="191" t="s">
        <v>2426</v>
      </c>
      <c r="E93" s="189"/>
      <c r="F93" s="189"/>
      <c r="G93" s="189"/>
    </row>
    <row r="94">
      <c r="A94" s="186">
        <v>41953.0</v>
      </c>
      <c r="B94" s="189" t="s">
        <v>2427</v>
      </c>
      <c r="C94" s="189" t="s">
        <v>2428</v>
      </c>
      <c r="D94" s="191" t="s">
        <v>2429</v>
      </c>
      <c r="E94" s="189"/>
      <c r="F94" s="189"/>
      <c r="G94" s="189"/>
    </row>
    <row r="95">
      <c r="A95" s="186">
        <v>41953.0</v>
      </c>
      <c r="B95" s="189" t="s">
        <v>2430</v>
      </c>
      <c r="C95" s="189" t="s">
        <v>2431</v>
      </c>
      <c r="D95" s="191" t="s">
        <v>2432</v>
      </c>
      <c r="E95" s="189"/>
      <c r="F95" s="189"/>
      <c r="G95" s="189"/>
    </row>
    <row r="96">
      <c r="A96" s="186">
        <v>41953.0</v>
      </c>
      <c r="B96" s="189" t="s">
        <v>2433</v>
      </c>
      <c r="C96" s="191" t="s">
        <v>2434</v>
      </c>
      <c r="D96" s="191" t="s">
        <v>2435</v>
      </c>
      <c r="E96" s="189"/>
      <c r="F96" s="189"/>
      <c r="G96" s="189"/>
    </row>
    <row r="97">
      <c r="A97" s="183"/>
      <c r="B97" s="183"/>
      <c r="C97" s="183"/>
      <c r="D97" s="183"/>
      <c r="E97" s="183"/>
      <c r="F97" s="183"/>
      <c r="G97" s="183"/>
    </row>
    <row r="98">
      <c r="A98" s="186">
        <v>41983.0</v>
      </c>
      <c r="B98" s="198" t="s">
        <v>2436</v>
      </c>
      <c r="C98" s="189" t="s">
        <v>2121</v>
      </c>
      <c r="D98" s="200" t="s">
        <v>2438</v>
      </c>
      <c r="E98" s="198"/>
      <c r="F98" s="198"/>
      <c r="G98" s="198"/>
    </row>
    <row r="99">
      <c r="A99" s="186">
        <v>41983.0</v>
      </c>
      <c r="B99" s="198" t="s">
        <v>2439</v>
      </c>
      <c r="C99" s="189" t="s">
        <v>2440</v>
      </c>
      <c r="D99" s="200" t="s">
        <v>2441</v>
      </c>
      <c r="E99" s="198"/>
      <c r="F99" s="198"/>
      <c r="G99" s="198"/>
    </row>
    <row r="100">
      <c r="A100" s="186">
        <v>41983.0</v>
      </c>
      <c r="B100" s="198" t="s">
        <v>2442</v>
      </c>
      <c r="C100" s="189" t="s">
        <v>2443</v>
      </c>
      <c r="D100" s="200" t="s">
        <v>2445</v>
      </c>
      <c r="E100" s="198"/>
      <c r="F100" s="198"/>
      <c r="G100" s="198"/>
    </row>
    <row r="101">
      <c r="A101" s="186">
        <v>41983.0</v>
      </c>
      <c r="B101" s="198" t="s">
        <v>2446</v>
      </c>
      <c r="C101" s="189" t="s">
        <v>2447</v>
      </c>
      <c r="D101" s="78" t="s">
        <v>2448</v>
      </c>
      <c r="E101" s="26"/>
      <c r="F101" s="26"/>
      <c r="G101" s="26"/>
    </row>
    <row r="102">
      <c r="A102" s="186">
        <v>41983.0</v>
      </c>
      <c r="B102" s="198" t="s">
        <v>2451</v>
      </c>
      <c r="C102" s="198" t="s">
        <v>2452</v>
      </c>
      <c r="D102" s="200" t="s">
        <v>2453</v>
      </c>
      <c r="E102" s="198"/>
      <c r="F102" s="198"/>
      <c r="G102" s="198"/>
    </row>
    <row r="103">
      <c r="A103" s="186">
        <v>41983.0</v>
      </c>
      <c r="B103" s="198" t="s">
        <v>2454</v>
      </c>
      <c r="C103" s="189" t="s">
        <v>2121</v>
      </c>
      <c r="D103" s="200" t="s">
        <v>2455</v>
      </c>
      <c r="E103" s="198"/>
      <c r="F103" s="198"/>
      <c r="G103" s="198"/>
    </row>
    <row r="104">
      <c r="A104" s="186">
        <v>41983.0</v>
      </c>
      <c r="B104" s="198" t="s">
        <v>2456</v>
      </c>
      <c r="C104" s="189" t="s">
        <v>2121</v>
      </c>
      <c r="D104" s="200" t="s">
        <v>2457</v>
      </c>
      <c r="E104" s="198"/>
      <c r="F104" s="198"/>
      <c r="G104" s="198"/>
    </row>
    <row r="105">
      <c r="A105" s="186">
        <v>41983.0</v>
      </c>
      <c r="B105" s="198" t="s">
        <v>2458</v>
      </c>
      <c r="C105" s="189" t="s">
        <v>2460</v>
      </c>
      <c r="D105" s="78" t="s">
        <v>2461</v>
      </c>
      <c r="E105" s="26"/>
      <c r="F105" s="26"/>
      <c r="G105" s="26"/>
    </row>
    <row r="106">
      <c r="A106" s="186">
        <v>41983.0</v>
      </c>
      <c r="B106" s="198" t="s">
        <v>2463</v>
      </c>
      <c r="C106" s="189" t="s">
        <v>2001</v>
      </c>
      <c r="D106" s="78" t="s">
        <v>2465</v>
      </c>
      <c r="E106" s="26"/>
      <c r="F106" s="26"/>
      <c r="G106" s="26"/>
    </row>
    <row r="107">
      <c r="A107" s="186">
        <v>41983.0</v>
      </c>
      <c r="B107" s="198" t="s">
        <v>2467</v>
      </c>
      <c r="C107" s="189" t="s">
        <v>2468</v>
      </c>
      <c r="D107" s="78" t="s">
        <v>2469</v>
      </c>
      <c r="E107" s="26"/>
      <c r="F107" s="26"/>
      <c r="G107" s="26"/>
    </row>
    <row r="108">
      <c r="A108" s="186">
        <v>41983.0</v>
      </c>
      <c r="B108" s="198" t="s">
        <v>2470</v>
      </c>
      <c r="C108" s="189" t="s">
        <v>2471</v>
      </c>
      <c r="D108" s="78" t="s">
        <v>2441</v>
      </c>
      <c r="E108" s="26"/>
      <c r="F108" s="26"/>
      <c r="G108" s="26"/>
    </row>
    <row r="109">
      <c r="A109" s="186">
        <v>41983.0</v>
      </c>
      <c r="B109" s="198" t="s">
        <v>2473</v>
      </c>
      <c r="C109" s="189" t="s">
        <v>2090</v>
      </c>
      <c r="D109" s="78" t="s">
        <v>2475</v>
      </c>
      <c r="E109" s="26"/>
      <c r="F109" s="26"/>
      <c r="G109" s="26"/>
    </row>
    <row r="110">
      <c r="A110" s="186">
        <v>41983.0</v>
      </c>
      <c r="B110" s="198" t="s">
        <v>2477</v>
      </c>
      <c r="C110" s="189" t="s">
        <v>2052</v>
      </c>
      <c r="D110" s="200" t="s">
        <v>2479</v>
      </c>
      <c r="E110" s="198"/>
      <c r="F110" s="198"/>
      <c r="G110" s="198"/>
    </row>
    <row r="111">
      <c r="A111" s="186">
        <v>41983.0</v>
      </c>
      <c r="B111" s="198" t="s">
        <v>2481</v>
      </c>
      <c r="C111" s="189" t="s">
        <v>2121</v>
      </c>
      <c r="D111" s="78" t="s">
        <v>2483</v>
      </c>
      <c r="E111" s="26"/>
      <c r="F111" s="26"/>
      <c r="G111" s="26"/>
    </row>
    <row r="112">
      <c r="A112" s="186">
        <v>41983.0</v>
      </c>
      <c r="B112" s="198" t="s">
        <v>2485</v>
      </c>
      <c r="C112" s="189" t="s">
        <v>2114</v>
      </c>
      <c r="D112" s="200" t="s">
        <v>2487</v>
      </c>
      <c r="E112" s="198"/>
      <c r="F112" s="198"/>
      <c r="G112" s="198"/>
    </row>
    <row r="113">
      <c r="A113" s="186">
        <v>41983.0</v>
      </c>
      <c r="B113" s="198" t="s">
        <v>2489</v>
      </c>
      <c r="C113" s="189" t="s">
        <v>2490</v>
      </c>
      <c r="D113" s="78" t="s">
        <v>2491</v>
      </c>
      <c r="E113" s="26"/>
      <c r="F113" s="26"/>
      <c r="G113" s="26"/>
    </row>
    <row r="114">
      <c r="A114" s="186">
        <v>41983.0</v>
      </c>
      <c r="B114" s="198" t="s">
        <v>2493</v>
      </c>
      <c r="C114" s="189" t="s">
        <v>2107</v>
      </c>
      <c r="D114" s="78" t="s">
        <v>2495</v>
      </c>
      <c r="E114" s="26"/>
      <c r="F114" s="26"/>
      <c r="G114" s="26"/>
    </row>
    <row r="115">
      <c r="A115" s="198"/>
      <c r="B115" s="189"/>
      <c r="C115" s="189"/>
      <c r="D115" s="189"/>
      <c r="E115" s="189"/>
      <c r="F115" s="189"/>
      <c r="G115" s="189"/>
    </row>
    <row r="116">
      <c r="A116" s="189" t="s">
        <v>2498</v>
      </c>
      <c r="B116" s="198" t="s">
        <v>2499</v>
      </c>
      <c r="C116" s="189" t="s">
        <v>1542</v>
      </c>
      <c r="D116" s="74" t="s">
        <v>2501</v>
      </c>
      <c r="E116" s="225"/>
      <c r="F116" s="225"/>
      <c r="G116" s="225"/>
    </row>
    <row r="117">
      <c r="A117" s="183"/>
      <c r="B117" s="183"/>
      <c r="C117" s="183"/>
      <c r="D117" s="183"/>
      <c r="E117" s="183"/>
      <c r="F117" s="183"/>
      <c r="G117" s="183"/>
    </row>
    <row r="118">
      <c r="A118" s="183"/>
      <c r="B118" s="183"/>
      <c r="C118" s="183"/>
      <c r="D118" s="183"/>
      <c r="E118" s="183"/>
      <c r="F118" s="183"/>
      <c r="G118" s="183"/>
    </row>
    <row r="119">
      <c r="A119" s="183"/>
      <c r="B119" s="183"/>
      <c r="C119" s="183"/>
      <c r="D119" s="183"/>
      <c r="E119" s="183"/>
      <c r="F119" s="183"/>
      <c r="G119" s="183"/>
    </row>
    <row r="120">
      <c r="A120" s="183"/>
      <c r="B120" s="183"/>
      <c r="C120" s="183"/>
      <c r="D120" s="183"/>
      <c r="E120" s="183"/>
      <c r="F120" s="183"/>
      <c r="G120" s="183"/>
    </row>
    <row r="121">
      <c r="A121" s="183"/>
      <c r="B121" s="183"/>
      <c r="C121" s="183"/>
      <c r="D121" s="183"/>
      <c r="E121" s="183"/>
      <c r="F121" s="183"/>
      <c r="G121" s="183"/>
    </row>
    <row r="122">
      <c r="A122" s="183"/>
      <c r="B122" s="183"/>
      <c r="C122" s="183"/>
      <c r="D122" s="183"/>
      <c r="E122" s="183"/>
      <c r="F122" s="183"/>
      <c r="G122" s="183"/>
    </row>
    <row r="123">
      <c r="A123" s="183"/>
      <c r="B123" s="183"/>
      <c r="C123" s="183"/>
      <c r="D123" s="183"/>
      <c r="E123" s="183"/>
      <c r="F123" s="183"/>
      <c r="G123" s="183"/>
    </row>
    <row r="124">
      <c r="A124" s="183"/>
      <c r="B124" s="183"/>
      <c r="C124" s="183"/>
      <c r="D124" s="183"/>
      <c r="E124" s="183"/>
      <c r="F124" s="183"/>
      <c r="G124" s="183"/>
    </row>
    <row r="125">
      <c r="A125" s="183"/>
      <c r="B125" s="183"/>
      <c r="C125" s="183"/>
      <c r="D125" s="183"/>
      <c r="E125" s="183"/>
      <c r="F125" s="183"/>
      <c r="G125" s="183"/>
    </row>
    <row r="126">
      <c r="A126" s="183"/>
      <c r="B126" s="183"/>
      <c r="C126" s="183"/>
      <c r="D126" s="183"/>
      <c r="E126" s="183"/>
      <c r="F126" s="183"/>
      <c r="G126" s="183"/>
    </row>
    <row r="127">
      <c r="A127" s="183"/>
      <c r="B127" s="183"/>
      <c r="C127" s="183"/>
      <c r="D127" s="183"/>
      <c r="E127" s="183"/>
      <c r="F127" s="183"/>
      <c r="G127" s="183"/>
    </row>
    <row r="128">
      <c r="A128" s="183"/>
      <c r="B128" s="183"/>
      <c r="C128" s="183"/>
      <c r="D128" s="183"/>
      <c r="E128" s="183"/>
      <c r="F128" s="183"/>
      <c r="G128" s="183"/>
    </row>
    <row r="129">
      <c r="A129" s="183"/>
      <c r="B129" s="183"/>
      <c r="C129" s="183"/>
      <c r="D129" s="183"/>
      <c r="E129" s="183"/>
      <c r="F129" s="183"/>
      <c r="G129" s="183"/>
    </row>
    <row r="130">
      <c r="A130" s="183"/>
      <c r="B130" s="183"/>
      <c r="C130" s="183"/>
      <c r="D130" s="183"/>
      <c r="E130" s="183"/>
      <c r="F130" s="183"/>
      <c r="G130" s="183"/>
    </row>
    <row r="131">
      <c r="A131" s="183"/>
      <c r="B131" s="183"/>
      <c r="C131" s="183"/>
      <c r="D131" s="183"/>
      <c r="E131" s="183"/>
      <c r="F131" s="183"/>
      <c r="G131" s="183"/>
    </row>
    <row r="132">
      <c r="A132" s="183"/>
      <c r="B132" s="183"/>
      <c r="C132" s="183"/>
      <c r="D132" s="183"/>
      <c r="E132" s="183"/>
      <c r="F132" s="183"/>
      <c r="G132" s="183"/>
    </row>
    <row r="133">
      <c r="A133" s="183"/>
      <c r="B133" s="183"/>
      <c r="C133" s="183"/>
      <c r="D133" s="183"/>
      <c r="E133" s="183"/>
      <c r="F133" s="183"/>
      <c r="G133" s="183"/>
    </row>
    <row r="134">
      <c r="A134" s="183"/>
      <c r="B134" s="183"/>
      <c r="C134" s="183"/>
      <c r="D134" s="183"/>
      <c r="E134" s="183"/>
      <c r="F134" s="183"/>
      <c r="G134" s="183"/>
    </row>
    <row r="135">
      <c r="A135" s="183"/>
      <c r="B135" s="183"/>
      <c r="C135" s="183"/>
      <c r="D135" s="183"/>
      <c r="E135" s="183"/>
      <c r="F135" s="183"/>
      <c r="G135" s="183"/>
    </row>
    <row r="136">
      <c r="A136" s="183"/>
      <c r="B136" s="183"/>
      <c r="C136" s="183"/>
      <c r="D136" s="183"/>
      <c r="E136" s="183"/>
      <c r="F136" s="183"/>
      <c r="G136" s="183"/>
    </row>
    <row r="137">
      <c r="A137" s="183"/>
      <c r="B137" s="183"/>
      <c r="C137" s="183"/>
      <c r="D137" s="183"/>
      <c r="E137" s="183"/>
      <c r="F137" s="183"/>
      <c r="G137" s="183"/>
    </row>
    <row r="138">
      <c r="A138" s="183"/>
      <c r="B138" s="183"/>
      <c r="C138" s="183"/>
      <c r="D138" s="183"/>
      <c r="E138" s="183"/>
      <c r="F138" s="183"/>
      <c r="G138" s="183"/>
    </row>
    <row r="139">
      <c r="A139" s="183"/>
      <c r="B139" s="183"/>
      <c r="C139" s="183"/>
      <c r="D139" s="183"/>
      <c r="E139" s="183"/>
      <c r="F139" s="183"/>
      <c r="G139" s="183"/>
    </row>
    <row r="140">
      <c r="A140" s="183"/>
      <c r="B140" s="183"/>
      <c r="C140" s="183"/>
      <c r="D140" s="183"/>
      <c r="E140" s="183"/>
      <c r="F140" s="183"/>
      <c r="G140" s="183"/>
    </row>
    <row r="141">
      <c r="A141" s="183"/>
      <c r="B141" s="183"/>
      <c r="C141" s="183"/>
      <c r="D141" s="183"/>
      <c r="E141" s="183"/>
      <c r="F141" s="183"/>
      <c r="G141" s="183"/>
    </row>
    <row r="142">
      <c r="A142" s="183"/>
      <c r="B142" s="183"/>
      <c r="C142" s="183"/>
      <c r="D142" s="183"/>
      <c r="E142" s="183"/>
      <c r="F142" s="183"/>
      <c r="G142" s="183"/>
    </row>
    <row r="143">
      <c r="A143" s="183"/>
      <c r="B143" s="183"/>
      <c r="C143" s="183"/>
      <c r="D143" s="183"/>
      <c r="E143" s="183"/>
      <c r="F143" s="183"/>
      <c r="G143" s="183"/>
    </row>
    <row r="144">
      <c r="A144" s="183"/>
      <c r="B144" s="183"/>
      <c r="C144" s="183"/>
      <c r="D144" s="183"/>
      <c r="E144" s="183"/>
      <c r="F144" s="183"/>
      <c r="G144" s="183"/>
    </row>
    <row r="145">
      <c r="A145" s="183"/>
      <c r="B145" s="183"/>
      <c r="C145" s="183"/>
      <c r="D145" s="183"/>
      <c r="E145" s="183"/>
      <c r="F145" s="183"/>
      <c r="G145" s="183"/>
    </row>
    <row r="146">
      <c r="A146" s="183"/>
      <c r="B146" s="183"/>
      <c r="C146" s="183"/>
      <c r="D146" s="183"/>
      <c r="E146" s="183"/>
      <c r="F146" s="183"/>
      <c r="G146" s="183"/>
    </row>
    <row r="147">
      <c r="A147" s="183"/>
      <c r="B147" s="183"/>
      <c r="C147" s="183"/>
      <c r="D147" s="183"/>
      <c r="E147" s="183"/>
      <c r="F147" s="183"/>
      <c r="G147" s="183"/>
    </row>
    <row r="148">
      <c r="A148" s="183"/>
      <c r="B148" s="183"/>
      <c r="C148" s="183"/>
      <c r="D148" s="183"/>
      <c r="E148" s="183"/>
      <c r="F148" s="183"/>
      <c r="G148" s="183"/>
    </row>
    <row r="149">
      <c r="A149" s="183"/>
      <c r="B149" s="183"/>
      <c r="C149" s="183"/>
      <c r="D149" s="183"/>
      <c r="E149" s="183"/>
      <c r="F149" s="183"/>
      <c r="G149" s="183"/>
    </row>
    <row r="150">
      <c r="A150" s="183"/>
      <c r="B150" s="183"/>
      <c r="C150" s="183"/>
      <c r="D150" s="183"/>
      <c r="E150" s="183"/>
      <c r="F150" s="183"/>
      <c r="G150" s="183"/>
    </row>
    <row r="151">
      <c r="A151" s="183"/>
      <c r="B151" s="183"/>
      <c r="C151" s="183"/>
      <c r="D151" s="183"/>
      <c r="E151" s="183"/>
      <c r="F151" s="183"/>
      <c r="G151" s="183"/>
    </row>
    <row r="152">
      <c r="A152" s="183"/>
      <c r="B152" s="183"/>
      <c r="C152" s="183"/>
      <c r="D152" s="183"/>
      <c r="E152" s="183"/>
      <c r="F152" s="183"/>
      <c r="G152" s="183"/>
    </row>
    <row r="153">
      <c r="A153" s="183"/>
      <c r="B153" s="183"/>
      <c r="C153" s="183"/>
      <c r="D153" s="183"/>
      <c r="E153" s="183"/>
      <c r="F153" s="183"/>
      <c r="G153" s="183"/>
    </row>
    <row r="154">
      <c r="A154" s="183"/>
      <c r="B154" s="183"/>
      <c r="C154" s="183"/>
      <c r="D154" s="183"/>
      <c r="E154" s="183"/>
      <c r="F154" s="183"/>
      <c r="G154" s="183"/>
    </row>
    <row r="155">
      <c r="A155" s="183"/>
      <c r="B155" s="183"/>
      <c r="C155" s="183"/>
      <c r="D155" s="183"/>
      <c r="E155" s="183"/>
      <c r="F155" s="183"/>
      <c r="G155" s="183"/>
    </row>
    <row r="156">
      <c r="A156" s="183"/>
      <c r="B156" s="183"/>
      <c r="C156" s="183"/>
      <c r="D156" s="183"/>
      <c r="E156" s="183"/>
      <c r="F156" s="183"/>
      <c r="G156" s="183"/>
    </row>
    <row r="157">
      <c r="A157" s="183"/>
      <c r="B157" s="183"/>
      <c r="C157" s="183"/>
      <c r="D157" s="183"/>
      <c r="E157" s="183"/>
      <c r="F157" s="183"/>
      <c r="G157" s="183"/>
    </row>
    <row r="158">
      <c r="A158" s="183"/>
      <c r="B158" s="183"/>
      <c r="C158" s="183"/>
      <c r="D158" s="183"/>
      <c r="E158" s="183"/>
      <c r="F158" s="183"/>
      <c r="G158" s="183"/>
    </row>
    <row r="159">
      <c r="A159" s="183"/>
      <c r="B159" s="183"/>
      <c r="C159" s="183"/>
      <c r="D159" s="183"/>
      <c r="E159" s="183"/>
      <c r="F159" s="183"/>
      <c r="G159" s="183"/>
    </row>
    <row r="160">
      <c r="A160" s="183"/>
      <c r="B160" s="183"/>
      <c r="C160" s="183"/>
      <c r="D160" s="183"/>
      <c r="E160" s="183"/>
      <c r="F160" s="183"/>
      <c r="G160" s="183"/>
    </row>
    <row r="161">
      <c r="A161" s="183"/>
      <c r="B161" s="183"/>
      <c r="C161" s="183"/>
      <c r="D161" s="183"/>
      <c r="E161" s="183"/>
      <c r="F161" s="183"/>
      <c r="G161" s="183"/>
    </row>
    <row r="162">
      <c r="A162" s="183"/>
      <c r="B162" s="183"/>
      <c r="C162" s="183"/>
      <c r="D162" s="183"/>
      <c r="E162" s="183"/>
      <c r="F162" s="183"/>
      <c r="G162" s="183"/>
    </row>
    <row r="163">
      <c r="A163" s="183"/>
      <c r="B163" s="183"/>
      <c r="C163" s="183"/>
      <c r="D163" s="183"/>
      <c r="E163" s="183"/>
      <c r="F163" s="183"/>
      <c r="G163" s="183"/>
    </row>
    <row r="164">
      <c r="A164" s="183"/>
      <c r="B164" s="183"/>
      <c r="C164" s="183"/>
      <c r="D164" s="183"/>
      <c r="E164" s="183"/>
      <c r="F164" s="183"/>
      <c r="G164" s="183"/>
    </row>
    <row r="165">
      <c r="A165" s="183"/>
      <c r="B165" s="183"/>
      <c r="C165" s="183"/>
      <c r="D165" s="183"/>
      <c r="E165" s="183"/>
      <c r="F165" s="183"/>
      <c r="G165" s="183"/>
    </row>
    <row r="166">
      <c r="A166" s="183"/>
      <c r="B166" s="183"/>
      <c r="C166" s="183"/>
      <c r="D166" s="183"/>
      <c r="E166" s="183"/>
      <c r="F166" s="183"/>
      <c r="G166" s="183"/>
    </row>
    <row r="167">
      <c r="A167" s="183"/>
      <c r="B167" s="183"/>
      <c r="C167" s="183"/>
      <c r="D167" s="183"/>
      <c r="E167" s="183"/>
      <c r="F167" s="183"/>
      <c r="G167" s="183"/>
    </row>
    <row r="168">
      <c r="A168" s="183"/>
      <c r="B168" s="183"/>
      <c r="C168" s="183"/>
      <c r="D168" s="183"/>
      <c r="E168" s="183"/>
      <c r="F168" s="183"/>
      <c r="G168" s="183"/>
    </row>
    <row r="169">
      <c r="A169" s="183"/>
      <c r="B169" s="183"/>
      <c r="C169" s="183"/>
      <c r="D169" s="183"/>
      <c r="E169" s="183"/>
      <c r="F169" s="183"/>
      <c r="G169" s="183"/>
    </row>
    <row r="170">
      <c r="A170" s="183"/>
      <c r="B170" s="183"/>
      <c r="C170" s="183"/>
      <c r="D170" s="183"/>
      <c r="E170" s="183"/>
      <c r="F170" s="183"/>
      <c r="G170" s="183"/>
    </row>
    <row r="171">
      <c r="A171" s="183"/>
      <c r="B171" s="183"/>
      <c r="C171" s="183"/>
      <c r="D171" s="183"/>
      <c r="E171" s="183"/>
      <c r="F171" s="183"/>
      <c r="G171" s="183"/>
    </row>
    <row r="172">
      <c r="A172" s="183"/>
      <c r="B172" s="183"/>
      <c r="C172" s="183"/>
      <c r="D172" s="183"/>
      <c r="E172" s="183"/>
      <c r="F172" s="183"/>
      <c r="G172" s="183"/>
    </row>
    <row r="173">
      <c r="A173" s="183"/>
      <c r="B173" s="183"/>
      <c r="C173" s="183"/>
      <c r="D173" s="183"/>
      <c r="E173" s="183"/>
      <c r="F173" s="183"/>
      <c r="G173" s="183"/>
    </row>
    <row r="174">
      <c r="A174" s="183"/>
      <c r="B174" s="183"/>
      <c r="C174" s="183"/>
      <c r="D174" s="183"/>
      <c r="E174" s="183"/>
      <c r="F174" s="183"/>
      <c r="G174" s="183"/>
    </row>
    <row r="175">
      <c r="A175" s="183"/>
      <c r="B175" s="183"/>
      <c r="C175" s="183"/>
      <c r="D175" s="183"/>
      <c r="E175" s="183"/>
      <c r="F175" s="183"/>
      <c r="G175" s="183"/>
    </row>
    <row r="176">
      <c r="A176" s="183"/>
      <c r="B176" s="183"/>
      <c r="C176" s="183"/>
      <c r="D176" s="183"/>
      <c r="E176" s="183"/>
      <c r="F176" s="183"/>
      <c r="G176" s="183"/>
    </row>
    <row r="177">
      <c r="A177" s="183"/>
      <c r="B177" s="183"/>
      <c r="C177" s="183"/>
      <c r="D177" s="183"/>
      <c r="E177" s="183"/>
      <c r="F177" s="183"/>
      <c r="G177" s="183"/>
    </row>
    <row r="178">
      <c r="A178" s="183"/>
      <c r="B178" s="183"/>
      <c r="C178" s="183"/>
      <c r="D178" s="183"/>
      <c r="E178" s="183"/>
      <c r="F178" s="183"/>
      <c r="G178" s="183"/>
    </row>
    <row r="179">
      <c r="A179" s="183"/>
      <c r="B179" s="183"/>
      <c r="C179" s="183"/>
      <c r="D179" s="183"/>
      <c r="E179" s="183"/>
      <c r="F179" s="183"/>
      <c r="G179" s="183"/>
    </row>
    <row r="180">
      <c r="A180" s="183"/>
      <c r="B180" s="183"/>
      <c r="C180" s="183"/>
      <c r="D180" s="183"/>
      <c r="E180" s="183"/>
      <c r="F180" s="183"/>
      <c r="G180" s="183"/>
    </row>
    <row r="181">
      <c r="A181" s="183"/>
      <c r="B181" s="183"/>
      <c r="C181" s="183"/>
      <c r="D181" s="183"/>
      <c r="E181" s="183"/>
      <c r="F181" s="183"/>
      <c r="G181" s="183"/>
    </row>
    <row r="182">
      <c r="A182" s="183"/>
      <c r="B182" s="183"/>
      <c r="C182" s="183"/>
      <c r="D182" s="183"/>
      <c r="E182" s="183"/>
      <c r="F182" s="183"/>
      <c r="G182" s="183"/>
    </row>
    <row r="183">
      <c r="A183" s="183"/>
      <c r="B183" s="183"/>
      <c r="C183" s="183"/>
      <c r="D183" s="183"/>
      <c r="E183" s="183"/>
      <c r="F183" s="183"/>
      <c r="G183" s="183"/>
    </row>
    <row r="184">
      <c r="A184" s="183"/>
      <c r="B184" s="183"/>
      <c r="C184" s="183"/>
      <c r="D184" s="183"/>
      <c r="E184" s="183"/>
      <c r="F184" s="183"/>
      <c r="G184" s="183"/>
    </row>
    <row r="185">
      <c r="A185" s="183"/>
      <c r="B185" s="183"/>
      <c r="C185" s="183"/>
      <c r="D185" s="183"/>
      <c r="E185" s="183"/>
      <c r="F185" s="183"/>
      <c r="G185" s="183"/>
    </row>
    <row r="186">
      <c r="A186" s="183"/>
      <c r="B186" s="183"/>
      <c r="C186" s="183"/>
      <c r="D186" s="183"/>
      <c r="E186" s="183"/>
      <c r="F186" s="183"/>
      <c r="G186" s="183"/>
    </row>
    <row r="187">
      <c r="A187" s="183"/>
      <c r="B187" s="183"/>
      <c r="C187" s="183"/>
      <c r="D187" s="183"/>
      <c r="E187" s="183"/>
      <c r="F187" s="183"/>
      <c r="G187" s="183"/>
    </row>
    <row r="188">
      <c r="A188" s="183"/>
      <c r="B188" s="183"/>
      <c r="C188" s="183"/>
      <c r="D188" s="183"/>
      <c r="E188" s="183"/>
      <c r="F188" s="183"/>
      <c r="G188" s="183"/>
    </row>
    <row r="189">
      <c r="A189" s="183"/>
      <c r="B189" s="183"/>
      <c r="C189" s="183"/>
      <c r="D189" s="183"/>
      <c r="E189" s="183"/>
      <c r="F189" s="183"/>
      <c r="G189" s="183"/>
    </row>
    <row r="190">
      <c r="A190" s="183"/>
      <c r="B190" s="183"/>
      <c r="C190" s="183"/>
      <c r="D190" s="183"/>
      <c r="E190" s="183"/>
      <c r="F190" s="183"/>
      <c r="G190" s="183"/>
    </row>
    <row r="191">
      <c r="A191" s="183"/>
      <c r="B191" s="183"/>
      <c r="C191" s="183"/>
      <c r="D191" s="183"/>
      <c r="E191" s="183"/>
      <c r="F191" s="183"/>
      <c r="G191" s="183"/>
    </row>
    <row r="192">
      <c r="A192" s="183"/>
      <c r="B192" s="183"/>
      <c r="C192" s="183"/>
      <c r="D192" s="183"/>
      <c r="E192" s="183"/>
      <c r="F192" s="183"/>
      <c r="G192" s="183"/>
    </row>
    <row r="193">
      <c r="A193" s="183"/>
      <c r="B193" s="183"/>
      <c r="C193" s="183"/>
      <c r="D193" s="183"/>
      <c r="E193" s="183"/>
      <c r="F193" s="183"/>
      <c r="G193" s="183"/>
    </row>
    <row r="194">
      <c r="A194" s="183"/>
      <c r="B194" s="183"/>
      <c r="C194" s="183"/>
      <c r="D194" s="183"/>
      <c r="E194" s="183"/>
      <c r="F194" s="183"/>
      <c r="G194" s="183"/>
    </row>
    <row r="195">
      <c r="A195" s="183"/>
      <c r="B195" s="183"/>
      <c r="C195" s="183"/>
      <c r="D195" s="183"/>
      <c r="E195" s="183"/>
      <c r="F195" s="183"/>
      <c r="G195" s="183"/>
    </row>
    <row r="196">
      <c r="A196" s="183"/>
      <c r="B196" s="183"/>
      <c r="C196" s="183"/>
      <c r="D196" s="183"/>
      <c r="E196" s="183"/>
      <c r="F196" s="183"/>
      <c r="G196" s="183"/>
    </row>
    <row r="197">
      <c r="A197" s="183"/>
      <c r="B197" s="183"/>
      <c r="C197" s="183"/>
      <c r="D197" s="183"/>
      <c r="E197" s="183"/>
      <c r="F197" s="183"/>
      <c r="G197" s="183"/>
    </row>
    <row r="198">
      <c r="A198" s="183"/>
      <c r="B198" s="183"/>
      <c r="C198" s="183"/>
      <c r="D198" s="183"/>
      <c r="E198" s="183"/>
      <c r="F198" s="183"/>
      <c r="G198" s="183"/>
    </row>
    <row r="199">
      <c r="A199" s="183"/>
      <c r="B199" s="183"/>
      <c r="C199" s="183"/>
      <c r="D199" s="183"/>
      <c r="E199" s="183"/>
      <c r="F199" s="183"/>
      <c r="G199" s="183"/>
    </row>
    <row r="200">
      <c r="A200" s="183"/>
      <c r="B200" s="183"/>
      <c r="C200" s="183"/>
      <c r="D200" s="183"/>
      <c r="E200" s="183"/>
      <c r="F200" s="183"/>
      <c r="G200" s="183"/>
    </row>
    <row r="201">
      <c r="A201" s="183"/>
      <c r="B201" s="183"/>
      <c r="C201" s="183"/>
      <c r="D201" s="183"/>
      <c r="E201" s="183"/>
      <c r="F201" s="183"/>
      <c r="G201" s="183"/>
    </row>
    <row r="202">
      <c r="A202" s="183"/>
      <c r="B202" s="183"/>
      <c r="C202" s="183"/>
      <c r="D202" s="183"/>
      <c r="E202" s="183"/>
      <c r="F202" s="183"/>
      <c r="G202" s="183"/>
    </row>
    <row r="203">
      <c r="A203" s="183"/>
      <c r="B203" s="183"/>
      <c r="C203" s="183"/>
      <c r="D203" s="183"/>
      <c r="E203" s="183"/>
      <c r="F203" s="183"/>
      <c r="G203" s="183"/>
    </row>
    <row r="204">
      <c r="A204" s="183"/>
      <c r="B204" s="183"/>
      <c r="C204" s="183"/>
      <c r="D204" s="183"/>
      <c r="E204" s="183"/>
      <c r="F204" s="183"/>
      <c r="G204" s="183"/>
    </row>
    <row r="205">
      <c r="A205" s="183"/>
      <c r="B205" s="183"/>
      <c r="C205" s="183"/>
      <c r="D205" s="183"/>
      <c r="E205" s="183"/>
      <c r="F205" s="183"/>
      <c r="G205" s="183"/>
    </row>
    <row r="206">
      <c r="A206" s="183"/>
      <c r="B206" s="183"/>
      <c r="C206" s="183"/>
      <c r="D206" s="183"/>
      <c r="E206" s="183"/>
      <c r="F206" s="183"/>
      <c r="G206" s="183"/>
    </row>
    <row r="207">
      <c r="A207" s="183"/>
      <c r="B207" s="183"/>
      <c r="C207" s="183"/>
      <c r="D207" s="183"/>
      <c r="E207" s="183"/>
      <c r="F207" s="183"/>
      <c r="G207" s="183"/>
    </row>
    <row r="208">
      <c r="A208" s="183"/>
      <c r="B208" s="183"/>
      <c r="C208" s="183"/>
      <c r="D208" s="183"/>
      <c r="E208" s="183"/>
      <c r="F208" s="183"/>
      <c r="G208" s="183"/>
    </row>
    <row r="209">
      <c r="A209" s="183"/>
      <c r="B209" s="183"/>
      <c r="C209" s="183"/>
      <c r="D209" s="183"/>
      <c r="E209" s="183"/>
      <c r="F209" s="183"/>
      <c r="G209" s="183"/>
    </row>
    <row r="210">
      <c r="A210" s="183"/>
      <c r="B210" s="183"/>
      <c r="C210" s="183"/>
      <c r="D210" s="183"/>
      <c r="E210" s="183"/>
      <c r="F210" s="183"/>
      <c r="G210" s="183"/>
    </row>
    <row r="211">
      <c r="A211" s="183"/>
      <c r="B211" s="183"/>
      <c r="C211" s="183"/>
      <c r="D211" s="183"/>
      <c r="E211" s="183"/>
      <c r="F211" s="183"/>
      <c r="G211" s="183"/>
    </row>
    <row r="212">
      <c r="A212" s="183"/>
      <c r="B212" s="183"/>
      <c r="C212" s="183"/>
      <c r="D212" s="183"/>
      <c r="E212" s="183"/>
      <c r="F212" s="183"/>
      <c r="G212" s="183"/>
    </row>
    <row r="213">
      <c r="A213" s="183"/>
      <c r="B213" s="183"/>
      <c r="C213" s="183"/>
      <c r="D213" s="183"/>
      <c r="E213" s="183"/>
      <c r="F213" s="183"/>
      <c r="G213" s="183"/>
    </row>
    <row r="214">
      <c r="A214" s="183"/>
      <c r="B214" s="183"/>
      <c r="C214" s="183"/>
      <c r="D214" s="183"/>
      <c r="E214" s="183"/>
      <c r="F214" s="183"/>
      <c r="G214" s="183"/>
    </row>
    <row r="215">
      <c r="A215" s="183"/>
      <c r="B215" s="183"/>
      <c r="C215" s="183"/>
      <c r="D215" s="183"/>
      <c r="E215" s="183"/>
      <c r="F215" s="183"/>
      <c r="G215" s="183"/>
    </row>
    <row r="216">
      <c r="A216" s="183"/>
      <c r="B216" s="183"/>
      <c r="C216" s="183"/>
      <c r="D216" s="183"/>
      <c r="E216" s="183"/>
      <c r="F216" s="183"/>
      <c r="G216" s="183"/>
    </row>
    <row r="217">
      <c r="A217" s="183"/>
      <c r="B217" s="183"/>
      <c r="C217" s="183"/>
      <c r="D217" s="183"/>
      <c r="E217" s="183"/>
      <c r="F217" s="183"/>
      <c r="G217" s="183"/>
    </row>
    <row r="218">
      <c r="A218" s="183"/>
      <c r="B218" s="183"/>
      <c r="C218" s="183"/>
      <c r="D218" s="183"/>
      <c r="E218" s="183"/>
      <c r="F218" s="183"/>
      <c r="G218" s="183"/>
    </row>
    <row r="219">
      <c r="A219" s="183"/>
      <c r="B219" s="183"/>
      <c r="C219" s="183"/>
      <c r="D219" s="183"/>
      <c r="E219" s="183"/>
      <c r="F219" s="183"/>
      <c r="G219" s="183"/>
    </row>
    <row r="220">
      <c r="A220" s="183"/>
      <c r="B220" s="183"/>
      <c r="C220" s="183"/>
      <c r="D220" s="183"/>
      <c r="E220" s="183"/>
      <c r="F220" s="183"/>
      <c r="G220" s="183"/>
    </row>
    <row r="221">
      <c r="A221" s="183"/>
      <c r="B221" s="183"/>
      <c r="C221" s="183"/>
      <c r="D221" s="183"/>
      <c r="E221" s="183"/>
      <c r="F221" s="183"/>
      <c r="G221" s="183"/>
    </row>
    <row r="222">
      <c r="A222" s="183"/>
      <c r="B222" s="183"/>
      <c r="C222" s="183"/>
      <c r="D222" s="183"/>
      <c r="E222" s="183"/>
      <c r="F222" s="183"/>
      <c r="G222" s="183"/>
    </row>
    <row r="223">
      <c r="A223" s="183"/>
      <c r="B223" s="183"/>
      <c r="C223" s="183"/>
      <c r="D223" s="183"/>
      <c r="E223" s="183"/>
      <c r="F223" s="183"/>
      <c r="G223" s="183"/>
    </row>
    <row r="224">
      <c r="A224" s="183"/>
      <c r="B224" s="183"/>
      <c r="C224" s="183"/>
      <c r="D224" s="183"/>
      <c r="E224" s="183"/>
      <c r="F224" s="183"/>
      <c r="G224" s="183"/>
    </row>
    <row r="225">
      <c r="A225" s="183"/>
      <c r="B225" s="183"/>
      <c r="C225" s="183"/>
      <c r="D225" s="183"/>
      <c r="E225" s="183"/>
      <c r="F225" s="183"/>
      <c r="G225" s="183"/>
    </row>
    <row r="226">
      <c r="A226" s="183"/>
      <c r="B226" s="183"/>
      <c r="C226" s="183"/>
      <c r="D226" s="183"/>
      <c r="E226" s="183"/>
      <c r="F226" s="183"/>
      <c r="G226" s="183"/>
    </row>
    <row r="227">
      <c r="A227" s="183"/>
      <c r="B227" s="183"/>
      <c r="C227" s="183"/>
      <c r="D227" s="183"/>
      <c r="E227" s="183"/>
      <c r="F227" s="183"/>
      <c r="G227" s="183"/>
    </row>
    <row r="228">
      <c r="A228" s="183"/>
      <c r="B228" s="183"/>
      <c r="C228" s="183"/>
      <c r="D228" s="183"/>
      <c r="E228" s="183"/>
      <c r="F228" s="183"/>
      <c r="G228" s="183"/>
    </row>
    <row r="229">
      <c r="A229" s="183"/>
      <c r="B229" s="183"/>
      <c r="C229" s="183"/>
      <c r="D229" s="183"/>
      <c r="E229" s="183"/>
      <c r="F229" s="183"/>
      <c r="G229" s="183"/>
    </row>
    <row r="230">
      <c r="A230" s="183"/>
      <c r="B230" s="183"/>
      <c r="C230" s="183"/>
      <c r="D230" s="183"/>
      <c r="E230" s="183"/>
      <c r="F230" s="183"/>
      <c r="G230" s="183"/>
    </row>
    <row r="231">
      <c r="A231" s="183"/>
      <c r="B231" s="183"/>
      <c r="C231" s="183"/>
      <c r="D231" s="183"/>
      <c r="E231" s="183"/>
      <c r="F231" s="183"/>
      <c r="G231" s="183"/>
    </row>
    <row r="232">
      <c r="A232" s="183"/>
      <c r="B232" s="183"/>
      <c r="C232" s="183"/>
      <c r="D232" s="183"/>
      <c r="E232" s="183"/>
      <c r="F232" s="183"/>
      <c r="G232" s="183"/>
    </row>
    <row r="233">
      <c r="A233" s="183"/>
      <c r="B233" s="183"/>
      <c r="C233" s="183"/>
      <c r="D233" s="183"/>
      <c r="E233" s="183"/>
      <c r="F233" s="183"/>
      <c r="G233" s="183"/>
    </row>
    <row r="234">
      <c r="A234" s="183"/>
      <c r="B234" s="183"/>
      <c r="C234" s="183"/>
      <c r="D234" s="183"/>
      <c r="E234" s="183"/>
      <c r="F234" s="183"/>
      <c r="G234" s="183"/>
    </row>
    <row r="235">
      <c r="A235" s="183"/>
      <c r="B235" s="183"/>
      <c r="C235" s="183"/>
      <c r="D235" s="183"/>
      <c r="E235" s="183"/>
      <c r="F235" s="183"/>
      <c r="G235" s="183"/>
    </row>
    <row r="236">
      <c r="A236" s="183"/>
      <c r="B236" s="183"/>
      <c r="C236" s="183"/>
      <c r="D236" s="183"/>
      <c r="E236" s="183"/>
      <c r="F236" s="183"/>
      <c r="G236" s="183"/>
    </row>
    <row r="237">
      <c r="A237" s="183"/>
      <c r="B237" s="183"/>
      <c r="C237" s="183"/>
      <c r="D237" s="183"/>
      <c r="E237" s="183"/>
      <c r="F237" s="183"/>
      <c r="G237" s="183"/>
    </row>
    <row r="238">
      <c r="A238" s="183"/>
      <c r="B238" s="183"/>
      <c r="C238" s="183"/>
      <c r="D238" s="183"/>
      <c r="E238" s="183"/>
      <c r="F238" s="183"/>
      <c r="G238" s="183"/>
    </row>
    <row r="239">
      <c r="A239" s="183"/>
      <c r="B239" s="183"/>
      <c r="C239" s="183"/>
      <c r="D239" s="183"/>
      <c r="E239" s="183"/>
      <c r="F239" s="183"/>
      <c r="G239" s="183"/>
    </row>
    <row r="240">
      <c r="A240" s="183"/>
      <c r="B240" s="183"/>
      <c r="C240" s="183"/>
      <c r="D240" s="183"/>
      <c r="E240" s="183"/>
      <c r="F240" s="183"/>
      <c r="G240" s="183"/>
    </row>
    <row r="241">
      <c r="A241" s="183"/>
      <c r="B241" s="183"/>
      <c r="C241" s="183"/>
      <c r="D241" s="183"/>
      <c r="E241" s="183"/>
      <c r="F241" s="183"/>
      <c r="G241" s="183"/>
    </row>
    <row r="242">
      <c r="A242" s="183"/>
      <c r="B242" s="183"/>
      <c r="C242" s="183"/>
      <c r="D242" s="183"/>
      <c r="E242" s="183"/>
      <c r="F242" s="183"/>
      <c r="G242" s="183"/>
    </row>
    <row r="243">
      <c r="A243" s="183"/>
      <c r="B243" s="183"/>
      <c r="C243" s="183"/>
      <c r="D243" s="183"/>
      <c r="E243" s="183"/>
      <c r="F243" s="183"/>
      <c r="G243" s="183"/>
    </row>
    <row r="244">
      <c r="A244" s="183"/>
      <c r="B244" s="183"/>
      <c r="C244" s="183"/>
      <c r="D244" s="183"/>
      <c r="E244" s="183"/>
      <c r="F244" s="183"/>
      <c r="G244" s="183"/>
    </row>
    <row r="245">
      <c r="A245" s="183"/>
      <c r="B245" s="183"/>
      <c r="C245" s="183"/>
      <c r="D245" s="183"/>
      <c r="E245" s="183"/>
      <c r="F245" s="183"/>
      <c r="G245" s="183"/>
    </row>
    <row r="246">
      <c r="A246" s="183"/>
      <c r="B246" s="183"/>
      <c r="C246" s="183"/>
      <c r="D246" s="183"/>
      <c r="E246" s="183"/>
      <c r="F246" s="183"/>
      <c r="G246" s="183"/>
    </row>
    <row r="247">
      <c r="A247" s="183"/>
      <c r="B247" s="183"/>
      <c r="C247" s="183"/>
      <c r="D247" s="183"/>
      <c r="E247" s="183"/>
      <c r="F247" s="183"/>
      <c r="G247" s="183"/>
    </row>
    <row r="248">
      <c r="A248" s="183"/>
      <c r="B248" s="183"/>
      <c r="C248" s="183"/>
      <c r="D248" s="183"/>
      <c r="E248" s="183"/>
      <c r="F248" s="183"/>
      <c r="G248" s="183"/>
    </row>
    <row r="249">
      <c r="A249" s="183"/>
      <c r="B249" s="183"/>
      <c r="C249" s="183"/>
      <c r="D249" s="183"/>
      <c r="E249" s="183"/>
      <c r="F249" s="183"/>
      <c r="G249" s="183"/>
    </row>
    <row r="250">
      <c r="A250" s="183"/>
      <c r="B250" s="183"/>
      <c r="C250" s="183"/>
      <c r="D250" s="183"/>
      <c r="E250" s="183"/>
      <c r="F250" s="183"/>
      <c r="G250" s="183"/>
    </row>
    <row r="251">
      <c r="A251" s="183"/>
      <c r="B251" s="183"/>
      <c r="C251" s="183"/>
      <c r="D251" s="183"/>
      <c r="E251" s="183"/>
      <c r="F251" s="183"/>
      <c r="G251" s="183"/>
    </row>
    <row r="252">
      <c r="A252" s="183"/>
      <c r="B252" s="183"/>
      <c r="C252" s="183"/>
      <c r="D252" s="183"/>
      <c r="E252" s="183"/>
      <c r="F252" s="183"/>
      <c r="G252" s="183"/>
    </row>
    <row r="253">
      <c r="A253" s="183"/>
      <c r="B253" s="183"/>
      <c r="C253" s="183"/>
      <c r="D253" s="183"/>
      <c r="E253" s="183"/>
      <c r="F253" s="183"/>
      <c r="G253" s="183"/>
    </row>
    <row r="254">
      <c r="A254" s="183"/>
      <c r="B254" s="183"/>
      <c r="C254" s="183"/>
      <c r="D254" s="183"/>
      <c r="E254" s="183"/>
      <c r="F254" s="183"/>
      <c r="G254" s="183"/>
    </row>
    <row r="255">
      <c r="A255" s="183"/>
      <c r="B255" s="183"/>
      <c r="C255" s="183"/>
      <c r="D255" s="183"/>
      <c r="E255" s="183"/>
      <c r="F255" s="183"/>
      <c r="G255" s="183"/>
    </row>
    <row r="256">
      <c r="A256" s="183"/>
      <c r="B256" s="183"/>
      <c r="C256" s="183"/>
      <c r="D256" s="183"/>
      <c r="E256" s="183"/>
      <c r="F256" s="183"/>
      <c r="G256" s="183"/>
    </row>
    <row r="257">
      <c r="A257" s="183"/>
      <c r="B257" s="183"/>
      <c r="C257" s="183"/>
      <c r="D257" s="183"/>
      <c r="E257" s="183"/>
      <c r="F257" s="183"/>
      <c r="G257" s="183"/>
    </row>
    <row r="258">
      <c r="A258" s="183"/>
      <c r="B258" s="183"/>
      <c r="C258" s="183"/>
      <c r="D258" s="183"/>
      <c r="E258" s="183"/>
      <c r="F258" s="183"/>
      <c r="G258" s="183"/>
    </row>
    <row r="259">
      <c r="A259" s="183"/>
      <c r="B259" s="183"/>
      <c r="C259" s="183"/>
      <c r="D259" s="183"/>
      <c r="E259" s="183"/>
      <c r="F259" s="183"/>
      <c r="G259" s="183"/>
    </row>
    <row r="260">
      <c r="A260" s="183"/>
      <c r="B260" s="183"/>
      <c r="C260" s="183"/>
      <c r="D260" s="183"/>
      <c r="E260" s="183"/>
      <c r="F260" s="183"/>
      <c r="G260" s="183"/>
    </row>
    <row r="261">
      <c r="A261" s="183"/>
      <c r="B261" s="183"/>
      <c r="C261" s="183"/>
      <c r="D261" s="183"/>
      <c r="E261" s="183"/>
      <c r="F261" s="183"/>
      <c r="G261" s="183"/>
    </row>
    <row r="262">
      <c r="A262" s="183"/>
      <c r="B262" s="183"/>
      <c r="C262" s="183"/>
      <c r="D262" s="183"/>
      <c r="E262" s="183"/>
      <c r="F262" s="183"/>
      <c r="G262" s="183"/>
    </row>
    <row r="263">
      <c r="A263" s="183"/>
      <c r="B263" s="183"/>
      <c r="C263" s="183"/>
      <c r="D263" s="183"/>
      <c r="E263" s="183"/>
      <c r="F263" s="183"/>
      <c r="G263" s="183"/>
    </row>
    <row r="264">
      <c r="A264" s="183"/>
      <c r="B264" s="183"/>
      <c r="C264" s="183"/>
      <c r="D264" s="183"/>
      <c r="E264" s="183"/>
      <c r="F264" s="183"/>
      <c r="G264" s="183"/>
    </row>
    <row r="265">
      <c r="A265" s="183"/>
      <c r="B265" s="183"/>
      <c r="C265" s="183"/>
      <c r="D265" s="183"/>
      <c r="E265" s="183"/>
      <c r="F265" s="183"/>
      <c r="G265" s="183"/>
    </row>
    <row r="266">
      <c r="A266" s="183"/>
      <c r="B266" s="183"/>
      <c r="C266" s="183"/>
      <c r="D266" s="183"/>
      <c r="E266" s="183"/>
      <c r="F266" s="183"/>
      <c r="G266" s="183"/>
    </row>
    <row r="267">
      <c r="A267" s="183"/>
      <c r="B267" s="183"/>
      <c r="C267" s="183"/>
      <c r="D267" s="183"/>
      <c r="E267" s="183"/>
      <c r="F267" s="183"/>
      <c r="G267" s="183"/>
    </row>
    <row r="268">
      <c r="A268" s="183"/>
      <c r="B268" s="183"/>
      <c r="C268" s="183"/>
      <c r="D268" s="183"/>
      <c r="E268" s="183"/>
      <c r="F268" s="183"/>
      <c r="G268" s="183"/>
    </row>
    <row r="269">
      <c r="A269" s="183"/>
      <c r="B269" s="183"/>
      <c r="C269" s="183"/>
      <c r="D269" s="183"/>
      <c r="E269" s="183"/>
      <c r="F269" s="183"/>
      <c r="G269" s="183"/>
    </row>
    <row r="270">
      <c r="A270" s="183"/>
      <c r="B270" s="183"/>
      <c r="C270" s="183"/>
      <c r="D270" s="183"/>
      <c r="E270" s="183"/>
      <c r="F270" s="183"/>
      <c r="G270" s="183"/>
    </row>
    <row r="271">
      <c r="A271" s="183"/>
      <c r="B271" s="183"/>
      <c r="C271" s="183"/>
      <c r="D271" s="183"/>
      <c r="E271" s="183"/>
      <c r="F271" s="183"/>
      <c r="G271" s="183"/>
    </row>
    <row r="272">
      <c r="A272" s="183"/>
      <c r="B272" s="183"/>
      <c r="C272" s="183"/>
      <c r="D272" s="183"/>
      <c r="E272" s="183"/>
      <c r="F272" s="183"/>
      <c r="G272" s="183"/>
    </row>
    <row r="273">
      <c r="A273" s="183"/>
      <c r="B273" s="183"/>
      <c r="C273" s="183"/>
      <c r="D273" s="183"/>
      <c r="E273" s="183"/>
      <c r="F273" s="183"/>
      <c r="G273" s="183"/>
    </row>
    <row r="274">
      <c r="A274" s="183"/>
      <c r="B274" s="183"/>
      <c r="C274" s="183"/>
      <c r="D274" s="183"/>
      <c r="E274" s="183"/>
      <c r="F274" s="183"/>
      <c r="G274" s="183"/>
    </row>
    <row r="275">
      <c r="A275" s="183"/>
      <c r="B275" s="183"/>
      <c r="C275" s="183"/>
      <c r="D275" s="183"/>
      <c r="E275" s="183"/>
      <c r="F275" s="183"/>
      <c r="G275" s="183"/>
    </row>
    <row r="276">
      <c r="A276" s="183"/>
      <c r="B276" s="183"/>
      <c r="C276" s="183"/>
      <c r="D276" s="183"/>
      <c r="E276" s="183"/>
      <c r="F276" s="183"/>
      <c r="G276" s="183"/>
    </row>
    <row r="277">
      <c r="A277" s="183"/>
      <c r="B277" s="183"/>
      <c r="C277" s="183"/>
      <c r="D277" s="183"/>
      <c r="E277" s="183"/>
      <c r="F277" s="183"/>
      <c r="G277" s="183"/>
    </row>
    <row r="278">
      <c r="A278" s="183"/>
      <c r="B278" s="183"/>
      <c r="C278" s="183"/>
      <c r="D278" s="183"/>
      <c r="E278" s="183"/>
      <c r="F278" s="183"/>
      <c r="G278" s="183"/>
    </row>
    <row r="279">
      <c r="A279" s="183"/>
      <c r="B279" s="183"/>
      <c r="C279" s="183"/>
      <c r="D279" s="183"/>
      <c r="E279" s="183"/>
      <c r="F279" s="183"/>
      <c r="G279" s="183"/>
    </row>
    <row r="280">
      <c r="A280" s="183"/>
      <c r="B280" s="183"/>
      <c r="C280" s="183"/>
      <c r="D280" s="183"/>
      <c r="E280" s="183"/>
      <c r="F280" s="183"/>
      <c r="G280" s="183"/>
    </row>
    <row r="281">
      <c r="A281" s="183"/>
      <c r="B281" s="183"/>
      <c r="C281" s="183"/>
      <c r="D281" s="183"/>
      <c r="E281" s="183"/>
      <c r="F281" s="183"/>
      <c r="G281" s="183"/>
    </row>
    <row r="282">
      <c r="A282" s="183"/>
      <c r="B282" s="183"/>
      <c r="C282" s="183"/>
      <c r="D282" s="183"/>
      <c r="E282" s="183"/>
      <c r="F282" s="183"/>
      <c r="G282" s="183"/>
    </row>
    <row r="283">
      <c r="A283" s="183"/>
      <c r="B283" s="183"/>
      <c r="C283" s="183"/>
      <c r="D283" s="183"/>
      <c r="E283" s="183"/>
      <c r="F283" s="183"/>
      <c r="G283" s="183"/>
    </row>
    <row r="284">
      <c r="A284" s="183"/>
      <c r="B284" s="183"/>
      <c r="C284" s="183"/>
      <c r="D284" s="183"/>
      <c r="E284" s="183"/>
      <c r="F284" s="183"/>
      <c r="G284" s="183"/>
    </row>
    <row r="285">
      <c r="A285" s="183"/>
      <c r="B285" s="183"/>
      <c r="C285" s="183"/>
      <c r="D285" s="183"/>
      <c r="E285" s="183"/>
      <c r="F285" s="183"/>
      <c r="G285" s="183"/>
    </row>
    <row r="286">
      <c r="A286" s="183"/>
      <c r="B286" s="183"/>
      <c r="C286" s="183"/>
      <c r="D286" s="183"/>
      <c r="E286" s="183"/>
      <c r="F286" s="183"/>
      <c r="G286" s="183"/>
    </row>
    <row r="287">
      <c r="A287" s="183"/>
      <c r="B287" s="183"/>
      <c r="C287" s="183"/>
      <c r="D287" s="183"/>
      <c r="E287" s="183"/>
      <c r="F287" s="183"/>
      <c r="G287" s="183"/>
    </row>
    <row r="288">
      <c r="A288" s="183"/>
      <c r="B288" s="183"/>
      <c r="C288" s="183"/>
      <c r="D288" s="183"/>
      <c r="E288" s="183"/>
      <c r="F288" s="183"/>
      <c r="G288" s="183"/>
    </row>
    <row r="289">
      <c r="A289" s="183"/>
      <c r="B289" s="183"/>
      <c r="C289" s="183"/>
      <c r="D289" s="183"/>
      <c r="E289" s="183"/>
      <c r="F289" s="183"/>
      <c r="G289" s="183"/>
    </row>
    <row r="290">
      <c r="A290" s="183"/>
      <c r="B290" s="183"/>
      <c r="C290" s="183"/>
      <c r="D290" s="183"/>
      <c r="E290" s="183"/>
      <c r="F290" s="183"/>
      <c r="G290" s="183"/>
    </row>
    <row r="291">
      <c r="A291" s="183"/>
      <c r="B291" s="183"/>
      <c r="C291" s="183"/>
      <c r="D291" s="183"/>
      <c r="E291" s="183"/>
      <c r="F291" s="183"/>
      <c r="G291" s="183"/>
    </row>
    <row r="292">
      <c r="A292" s="183"/>
      <c r="B292" s="183"/>
      <c r="C292" s="183"/>
      <c r="D292" s="183"/>
      <c r="E292" s="183"/>
      <c r="F292" s="183"/>
      <c r="G292" s="183"/>
    </row>
    <row r="293">
      <c r="A293" s="183"/>
      <c r="B293" s="183"/>
      <c r="C293" s="183"/>
      <c r="D293" s="183"/>
      <c r="E293" s="183"/>
      <c r="F293" s="183"/>
      <c r="G293" s="183"/>
    </row>
    <row r="294">
      <c r="A294" s="183"/>
      <c r="B294" s="183"/>
      <c r="C294" s="183"/>
      <c r="D294" s="183"/>
      <c r="E294" s="183"/>
      <c r="F294" s="183"/>
      <c r="G294" s="183"/>
    </row>
    <row r="295">
      <c r="A295" s="183"/>
      <c r="B295" s="183"/>
      <c r="C295" s="183"/>
      <c r="D295" s="183"/>
      <c r="E295" s="183"/>
      <c r="F295" s="183"/>
      <c r="G295" s="183"/>
    </row>
    <row r="296">
      <c r="A296" s="183"/>
      <c r="B296" s="183"/>
      <c r="C296" s="183"/>
      <c r="D296" s="183"/>
      <c r="E296" s="183"/>
      <c r="F296" s="183"/>
      <c r="G296" s="183"/>
    </row>
    <row r="297">
      <c r="A297" s="183"/>
      <c r="B297" s="183"/>
      <c r="C297" s="183"/>
      <c r="D297" s="183"/>
      <c r="E297" s="183"/>
      <c r="F297" s="183"/>
      <c r="G297" s="183"/>
    </row>
    <row r="298">
      <c r="A298" s="183"/>
      <c r="B298" s="183"/>
      <c r="C298" s="183"/>
      <c r="D298" s="183"/>
      <c r="E298" s="183"/>
      <c r="F298" s="183"/>
      <c r="G298" s="183"/>
    </row>
    <row r="299">
      <c r="A299" s="183"/>
      <c r="B299" s="183"/>
      <c r="C299" s="183"/>
      <c r="D299" s="183"/>
      <c r="E299" s="183"/>
      <c r="F299" s="183"/>
      <c r="G299" s="183"/>
    </row>
    <row r="300">
      <c r="A300" s="183"/>
      <c r="B300" s="183"/>
      <c r="C300" s="183"/>
      <c r="D300" s="183"/>
      <c r="E300" s="183"/>
      <c r="F300" s="183"/>
      <c r="G300" s="183"/>
    </row>
    <row r="301">
      <c r="A301" s="183"/>
      <c r="B301" s="183"/>
      <c r="C301" s="183"/>
      <c r="D301" s="183"/>
      <c r="E301" s="183"/>
      <c r="F301" s="183"/>
      <c r="G301" s="183"/>
    </row>
    <row r="302">
      <c r="A302" s="183"/>
      <c r="B302" s="183"/>
      <c r="C302" s="183"/>
      <c r="D302" s="183"/>
      <c r="E302" s="183"/>
      <c r="F302" s="183"/>
      <c r="G302" s="183"/>
    </row>
    <row r="303">
      <c r="A303" s="183"/>
      <c r="B303" s="183"/>
      <c r="C303" s="183"/>
      <c r="D303" s="183"/>
      <c r="E303" s="183"/>
      <c r="F303" s="183"/>
      <c r="G303" s="183"/>
    </row>
    <row r="304">
      <c r="A304" s="183"/>
      <c r="B304" s="183"/>
      <c r="C304" s="183"/>
      <c r="D304" s="183"/>
      <c r="E304" s="183"/>
      <c r="F304" s="183"/>
      <c r="G304" s="183"/>
    </row>
    <row r="305">
      <c r="A305" s="183"/>
      <c r="B305" s="183"/>
      <c r="C305" s="183"/>
      <c r="D305" s="183"/>
      <c r="E305" s="183"/>
      <c r="F305" s="183"/>
      <c r="G305" s="183"/>
    </row>
    <row r="306">
      <c r="A306" s="183"/>
      <c r="B306" s="183"/>
      <c r="C306" s="183"/>
      <c r="D306" s="183"/>
      <c r="E306" s="183"/>
      <c r="F306" s="183"/>
      <c r="G306" s="183"/>
    </row>
    <row r="307">
      <c r="A307" s="183"/>
      <c r="B307" s="183"/>
      <c r="C307" s="183"/>
      <c r="D307" s="183"/>
      <c r="E307" s="183"/>
      <c r="F307" s="183"/>
      <c r="G307" s="183"/>
    </row>
    <row r="308">
      <c r="A308" s="183"/>
      <c r="B308" s="183"/>
      <c r="C308" s="183"/>
      <c r="D308" s="183"/>
      <c r="E308" s="183"/>
      <c r="F308" s="183"/>
      <c r="G308" s="183"/>
    </row>
    <row r="309">
      <c r="A309" s="183"/>
      <c r="B309" s="183"/>
      <c r="C309" s="183"/>
      <c r="D309" s="183"/>
      <c r="E309" s="183"/>
      <c r="F309" s="183"/>
      <c r="G309" s="183"/>
    </row>
    <row r="310">
      <c r="A310" s="183"/>
      <c r="B310" s="183"/>
      <c r="C310" s="183"/>
      <c r="D310" s="183"/>
      <c r="E310" s="183"/>
      <c r="F310" s="183"/>
      <c r="G310" s="183"/>
    </row>
    <row r="311">
      <c r="A311" s="183"/>
      <c r="B311" s="183"/>
      <c r="C311" s="183"/>
      <c r="D311" s="183"/>
      <c r="E311" s="183"/>
      <c r="F311" s="183"/>
      <c r="G311" s="183"/>
    </row>
    <row r="312">
      <c r="A312" s="183"/>
      <c r="B312" s="183"/>
      <c r="C312" s="183"/>
      <c r="D312" s="183"/>
      <c r="E312" s="183"/>
      <c r="F312" s="183"/>
      <c r="G312" s="183"/>
    </row>
    <row r="313">
      <c r="A313" s="183"/>
      <c r="B313" s="183"/>
      <c r="C313" s="183"/>
      <c r="D313" s="183"/>
      <c r="E313" s="183"/>
      <c r="F313" s="183"/>
      <c r="G313" s="183"/>
    </row>
    <row r="314">
      <c r="A314" s="183"/>
      <c r="B314" s="183"/>
      <c r="C314" s="183"/>
      <c r="D314" s="183"/>
      <c r="E314" s="183"/>
      <c r="F314" s="183"/>
      <c r="G314" s="183"/>
    </row>
    <row r="315">
      <c r="A315" s="183"/>
      <c r="B315" s="183"/>
      <c r="C315" s="183"/>
      <c r="D315" s="183"/>
      <c r="E315" s="183"/>
      <c r="F315" s="183"/>
      <c r="G315" s="183"/>
    </row>
    <row r="316">
      <c r="A316" s="183"/>
      <c r="B316" s="183"/>
      <c r="C316" s="183"/>
      <c r="D316" s="183"/>
      <c r="E316" s="183"/>
      <c r="F316" s="183"/>
      <c r="G316" s="183"/>
    </row>
    <row r="317">
      <c r="A317" s="183"/>
      <c r="B317" s="183"/>
      <c r="C317" s="183"/>
      <c r="D317" s="183"/>
      <c r="E317" s="183"/>
      <c r="F317" s="183"/>
      <c r="G317" s="183"/>
    </row>
    <row r="318">
      <c r="A318" s="183"/>
      <c r="B318" s="183"/>
      <c r="C318" s="183"/>
      <c r="D318" s="183"/>
      <c r="E318" s="183"/>
      <c r="F318" s="183"/>
      <c r="G318" s="183"/>
    </row>
    <row r="319">
      <c r="A319" s="183"/>
      <c r="B319" s="183"/>
      <c r="C319" s="183"/>
      <c r="D319" s="183"/>
      <c r="E319" s="183"/>
      <c r="F319" s="183"/>
      <c r="G319" s="183"/>
    </row>
    <row r="320">
      <c r="A320" s="183"/>
      <c r="B320" s="183"/>
      <c r="C320" s="183"/>
      <c r="D320" s="183"/>
      <c r="E320" s="183"/>
      <c r="F320" s="183"/>
      <c r="G320" s="183"/>
    </row>
    <row r="321">
      <c r="A321" s="183"/>
      <c r="B321" s="183"/>
      <c r="C321" s="183"/>
      <c r="D321" s="183"/>
      <c r="E321" s="183"/>
      <c r="F321" s="183"/>
      <c r="G321" s="183"/>
    </row>
    <row r="322">
      <c r="A322" s="183"/>
      <c r="B322" s="183"/>
      <c r="C322" s="183"/>
      <c r="D322" s="183"/>
      <c r="E322" s="183"/>
      <c r="F322" s="183"/>
      <c r="G322" s="183"/>
    </row>
    <row r="323">
      <c r="A323" s="183"/>
      <c r="B323" s="183"/>
      <c r="C323" s="183"/>
      <c r="D323" s="183"/>
      <c r="E323" s="183"/>
      <c r="F323" s="183"/>
      <c r="G323" s="183"/>
    </row>
    <row r="324">
      <c r="A324" s="183"/>
      <c r="B324" s="183"/>
      <c r="C324" s="183"/>
      <c r="D324" s="183"/>
      <c r="E324" s="183"/>
      <c r="F324" s="183"/>
      <c r="G324" s="183"/>
    </row>
    <row r="325">
      <c r="A325" s="183"/>
      <c r="B325" s="183"/>
      <c r="C325" s="183"/>
      <c r="D325" s="183"/>
      <c r="E325" s="183"/>
      <c r="F325" s="183"/>
      <c r="G325" s="183"/>
    </row>
    <row r="326">
      <c r="A326" s="183"/>
      <c r="B326" s="183"/>
      <c r="C326" s="183"/>
      <c r="D326" s="183"/>
      <c r="E326" s="183"/>
      <c r="F326" s="183"/>
      <c r="G326" s="183"/>
    </row>
    <row r="327">
      <c r="A327" s="183"/>
      <c r="B327" s="183"/>
      <c r="C327" s="183"/>
      <c r="D327" s="183"/>
      <c r="E327" s="183"/>
      <c r="F327" s="183"/>
      <c r="G327" s="183"/>
    </row>
    <row r="328">
      <c r="A328" s="183"/>
      <c r="B328" s="183"/>
      <c r="C328" s="183"/>
      <c r="D328" s="183"/>
      <c r="E328" s="183"/>
      <c r="F328" s="183"/>
      <c r="G328" s="183"/>
    </row>
    <row r="329">
      <c r="A329" s="183"/>
      <c r="B329" s="183"/>
      <c r="C329" s="183"/>
      <c r="D329" s="183"/>
      <c r="E329" s="183"/>
      <c r="F329" s="183"/>
      <c r="G329" s="183"/>
    </row>
    <row r="330">
      <c r="A330" s="183"/>
      <c r="B330" s="183"/>
      <c r="C330" s="183"/>
      <c r="D330" s="183"/>
      <c r="E330" s="183"/>
      <c r="F330" s="183"/>
      <c r="G330" s="183"/>
    </row>
    <row r="331">
      <c r="A331" s="183"/>
      <c r="B331" s="183"/>
      <c r="C331" s="183"/>
      <c r="D331" s="183"/>
      <c r="E331" s="183"/>
      <c r="F331" s="183"/>
      <c r="G331" s="183"/>
    </row>
    <row r="332">
      <c r="A332" s="183"/>
      <c r="B332" s="183"/>
      <c r="C332" s="183"/>
      <c r="D332" s="183"/>
      <c r="E332" s="183"/>
      <c r="F332" s="183"/>
      <c r="G332" s="183"/>
    </row>
    <row r="333">
      <c r="A333" s="183"/>
      <c r="B333" s="183"/>
      <c r="C333" s="183"/>
      <c r="D333" s="183"/>
      <c r="E333" s="183"/>
      <c r="F333" s="183"/>
      <c r="G333" s="183"/>
    </row>
    <row r="334">
      <c r="A334" s="183"/>
      <c r="B334" s="183"/>
      <c r="C334" s="183"/>
      <c r="D334" s="183"/>
      <c r="E334" s="183"/>
      <c r="F334" s="183"/>
      <c r="G334" s="183"/>
    </row>
    <row r="335">
      <c r="A335" s="183"/>
      <c r="B335" s="183"/>
      <c r="C335" s="183"/>
      <c r="D335" s="183"/>
      <c r="E335" s="183"/>
      <c r="F335" s="183"/>
      <c r="G335" s="183"/>
    </row>
    <row r="336">
      <c r="A336" s="183"/>
      <c r="B336" s="183"/>
      <c r="C336" s="183"/>
      <c r="D336" s="183"/>
      <c r="E336" s="183"/>
      <c r="F336" s="183"/>
      <c r="G336" s="183"/>
    </row>
    <row r="337">
      <c r="A337" s="183"/>
      <c r="B337" s="183"/>
      <c r="C337" s="183"/>
      <c r="D337" s="183"/>
      <c r="E337" s="183"/>
      <c r="F337" s="183"/>
      <c r="G337" s="183"/>
    </row>
    <row r="338">
      <c r="A338" s="183"/>
      <c r="B338" s="183"/>
      <c r="C338" s="183"/>
      <c r="D338" s="183"/>
      <c r="E338" s="183"/>
      <c r="F338" s="183"/>
      <c r="G338" s="183"/>
    </row>
    <row r="339">
      <c r="A339" s="183"/>
      <c r="B339" s="183"/>
      <c r="C339" s="183"/>
      <c r="D339" s="183"/>
      <c r="E339" s="183"/>
      <c r="F339" s="183"/>
      <c r="G339" s="183"/>
    </row>
    <row r="340">
      <c r="A340" s="183"/>
      <c r="B340" s="183"/>
      <c r="C340" s="183"/>
      <c r="D340" s="183"/>
      <c r="E340" s="183"/>
      <c r="F340" s="183"/>
      <c r="G340" s="183"/>
    </row>
    <row r="341">
      <c r="A341" s="183"/>
      <c r="B341" s="183"/>
      <c r="C341" s="183"/>
      <c r="D341" s="183"/>
      <c r="E341" s="183"/>
      <c r="F341" s="183"/>
      <c r="G341" s="183"/>
    </row>
    <row r="342">
      <c r="A342" s="183"/>
      <c r="B342" s="183"/>
      <c r="C342" s="183"/>
      <c r="D342" s="183"/>
      <c r="E342" s="183"/>
      <c r="F342" s="183"/>
      <c r="G342" s="183"/>
    </row>
    <row r="343">
      <c r="A343" s="183"/>
      <c r="B343" s="183"/>
      <c r="C343" s="183"/>
      <c r="D343" s="183"/>
      <c r="E343" s="183"/>
      <c r="F343" s="183"/>
      <c r="G343" s="183"/>
    </row>
    <row r="344">
      <c r="A344" s="183"/>
      <c r="B344" s="183"/>
      <c r="C344" s="183"/>
      <c r="D344" s="183"/>
      <c r="E344" s="183"/>
      <c r="F344" s="183"/>
      <c r="G344" s="183"/>
    </row>
    <row r="345">
      <c r="A345" s="183"/>
      <c r="B345" s="183"/>
      <c r="C345" s="183"/>
      <c r="D345" s="183"/>
      <c r="E345" s="183"/>
      <c r="F345" s="183"/>
      <c r="G345" s="183"/>
    </row>
    <row r="346">
      <c r="A346" s="183"/>
      <c r="B346" s="183"/>
      <c r="C346" s="183"/>
      <c r="D346" s="183"/>
      <c r="E346" s="183"/>
      <c r="F346" s="183"/>
      <c r="G346" s="183"/>
    </row>
    <row r="347">
      <c r="A347" s="183"/>
      <c r="B347" s="183"/>
      <c r="C347" s="183"/>
      <c r="D347" s="183"/>
      <c r="E347" s="183"/>
      <c r="F347" s="183"/>
      <c r="G347" s="183"/>
    </row>
    <row r="348">
      <c r="A348" s="183"/>
      <c r="B348" s="183"/>
      <c r="C348" s="183"/>
      <c r="D348" s="183"/>
      <c r="E348" s="183"/>
      <c r="F348" s="183"/>
      <c r="G348" s="183"/>
    </row>
    <row r="349">
      <c r="A349" s="183"/>
      <c r="B349" s="183"/>
      <c r="C349" s="183"/>
      <c r="D349" s="183"/>
      <c r="E349" s="183"/>
      <c r="F349" s="183"/>
      <c r="G349" s="183"/>
    </row>
    <row r="350">
      <c r="A350" s="183"/>
      <c r="B350" s="183"/>
      <c r="C350" s="183"/>
      <c r="D350" s="183"/>
      <c r="E350" s="183"/>
      <c r="F350" s="183"/>
      <c r="G350" s="183"/>
    </row>
    <row r="351">
      <c r="A351" s="183"/>
      <c r="B351" s="183"/>
      <c r="C351" s="183"/>
      <c r="D351" s="183"/>
      <c r="E351" s="183"/>
      <c r="F351" s="183"/>
      <c r="G351" s="183"/>
    </row>
    <row r="352">
      <c r="A352" s="183"/>
      <c r="B352" s="183"/>
      <c r="C352" s="183"/>
      <c r="D352" s="183"/>
      <c r="E352" s="183"/>
      <c r="F352" s="183"/>
      <c r="G352" s="183"/>
    </row>
    <row r="353">
      <c r="A353" s="183"/>
      <c r="B353" s="183"/>
      <c r="C353" s="183"/>
      <c r="D353" s="183"/>
      <c r="E353" s="183"/>
      <c r="F353" s="183"/>
      <c r="G353" s="183"/>
    </row>
    <row r="354">
      <c r="A354" s="183"/>
      <c r="B354" s="183"/>
      <c r="C354" s="183"/>
      <c r="D354" s="183"/>
      <c r="E354" s="183"/>
      <c r="F354" s="183"/>
      <c r="G354" s="183"/>
    </row>
    <row r="355">
      <c r="A355" s="183"/>
      <c r="B355" s="183"/>
      <c r="C355" s="183"/>
      <c r="D355" s="183"/>
      <c r="E355" s="183"/>
      <c r="F355" s="183"/>
      <c r="G355" s="183"/>
    </row>
    <row r="356">
      <c r="A356" s="183"/>
      <c r="B356" s="183"/>
      <c r="C356" s="183"/>
      <c r="D356" s="183"/>
      <c r="E356" s="183"/>
      <c r="F356" s="183"/>
      <c r="G356" s="183"/>
    </row>
    <row r="357">
      <c r="A357" s="183"/>
      <c r="B357" s="183"/>
      <c r="C357" s="183"/>
      <c r="D357" s="183"/>
      <c r="E357" s="183"/>
      <c r="F357" s="183"/>
      <c r="G357" s="183"/>
    </row>
    <row r="358">
      <c r="A358" s="183"/>
      <c r="B358" s="183"/>
      <c r="C358" s="183"/>
      <c r="D358" s="183"/>
      <c r="E358" s="183"/>
      <c r="F358" s="183"/>
      <c r="G358" s="183"/>
    </row>
    <row r="359">
      <c r="A359" s="183"/>
      <c r="B359" s="183"/>
      <c r="C359" s="183"/>
      <c r="D359" s="183"/>
      <c r="E359" s="183"/>
      <c r="F359" s="183"/>
      <c r="G359" s="183"/>
    </row>
    <row r="360">
      <c r="A360" s="183"/>
      <c r="B360" s="183"/>
      <c r="C360" s="183"/>
      <c r="D360" s="183"/>
      <c r="E360" s="183"/>
      <c r="F360" s="183"/>
      <c r="G360" s="183"/>
    </row>
    <row r="361">
      <c r="A361" s="183"/>
      <c r="B361" s="183"/>
      <c r="C361" s="183"/>
      <c r="D361" s="183"/>
      <c r="E361" s="183"/>
      <c r="F361" s="183"/>
      <c r="G361" s="183"/>
    </row>
    <row r="362">
      <c r="A362" s="183"/>
      <c r="B362" s="183"/>
      <c r="C362" s="183"/>
      <c r="D362" s="183"/>
      <c r="E362" s="183"/>
      <c r="F362" s="183"/>
      <c r="G362" s="183"/>
    </row>
    <row r="363">
      <c r="A363" s="183"/>
      <c r="B363" s="183"/>
      <c r="C363" s="183"/>
      <c r="D363" s="183"/>
      <c r="E363" s="183"/>
      <c r="F363" s="183"/>
      <c r="G363" s="183"/>
    </row>
    <row r="364">
      <c r="A364" s="183"/>
      <c r="B364" s="183"/>
      <c r="C364" s="183"/>
      <c r="D364" s="183"/>
      <c r="E364" s="183"/>
      <c r="F364" s="183"/>
      <c r="G364" s="183"/>
    </row>
    <row r="365">
      <c r="A365" s="183"/>
      <c r="B365" s="183"/>
      <c r="C365" s="183"/>
      <c r="D365" s="183"/>
      <c r="E365" s="183"/>
      <c r="F365" s="183"/>
      <c r="G365" s="183"/>
    </row>
    <row r="366">
      <c r="A366" s="183"/>
      <c r="B366" s="183"/>
      <c r="C366" s="183"/>
      <c r="D366" s="183"/>
      <c r="E366" s="183"/>
      <c r="F366" s="183"/>
      <c r="G366" s="183"/>
    </row>
    <row r="367">
      <c r="A367" s="183"/>
      <c r="B367" s="183"/>
      <c r="C367" s="183"/>
      <c r="D367" s="183"/>
      <c r="E367" s="183"/>
      <c r="F367" s="183"/>
      <c r="G367" s="183"/>
    </row>
    <row r="368">
      <c r="A368" s="183"/>
      <c r="B368" s="183"/>
      <c r="C368" s="183"/>
      <c r="D368" s="183"/>
      <c r="E368" s="183"/>
      <c r="F368" s="183"/>
      <c r="G368" s="183"/>
    </row>
    <row r="369">
      <c r="A369" s="183"/>
      <c r="B369" s="183"/>
      <c r="C369" s="183"/>
      <c r="D369" s="183"/>
      <c r="E369" s="183"/>
      <c r="F369" s="183"/>
      <c r="G369" s="183"/>
    </row>
    <row r="370">
      <c r="A370" s="183"/>
      <c r="B370" s="183"/>
      <c r="C370" s="183"/>
      <c r="D370" s="183"/>
      <c r="E370" s="183"/>
      <c r="F370" s="183"/>
      <c r="G370" s="183"/>
    </row>
    <row r="371">
      <c r="A371" s="183"/>
      <c r="B371" s="183"/>
      <c r="C371" s="183"/>
      <c r="D371" s="183"/>
      <c r="E371" s="183"/>
      <c r="F371" s="183"/>
      <c r="G371" s="183"/>
    </row>
    <row r="372">
      <c r="A372" s="183"/>
      <c r="B372" s="183"/>
      <c r="C372" s="183"/>
      <c r="D372" s="183"/>
      <c r="E372" s="183"/>
      <c r="F372" s="183"/>
      <c r="G372" s="183"/>
    </row>
    <row r="373">
      <c r="A373" s="183"/>
      <c r="B373" s="183"/>
      <c r="C373" s="183"/>
      <c r="D373" s="183"/>
      <c r="E373" s="183"/>
      <c r="F373" s="183"/>
      <c r="G373" s="183"/>
    </row>
    <row r="374">
      <c r="A374" s="183"/>
      <c r="B374" s="183"/>
      <c r="C374" s="183"/>
      <c r="D374" s="183"/>
      <c r="E374" s="183"/>
      <c r="F374" s="183"/>
      <c r="G374" s="183"/>
    </row>
    <row r="375">
      <c r="A375" s="183"/>
      <c r="B375" s="183"/>
      <c r="C375" s="183"/>
      <c r="D375" s="183"/>
      <c r="E375" s="183"/>
      <c r="F375" s="183"/>
      <c r="G375" s="183"/>
    </row>
    <row r="376">
      <c r="A376" s="183"/>
      <c r="B376" s="183"/>
      <c r="C376" s="183"/>
      <c r="D376" s="183"/>
      <c r="E376" s="183"/>
      <c r="F376" s="183"/>
      <c r="G376" s="183"/>
    </row>
    <row r="377">
      <c r="A377" s="183"/>
      <c r="B377" s="183"/>
      <c r="C377" s="183"/>
      <c r="D377" s="183"/>
      <c r="E377" s="183"/>
      <c r="F377" s="183"/>
      <c r="G377" s="183"/>
    </row>
    <row r="378">
      <c r="A378" s="183"/>
      <c r="B378" s="183"/>
      <c r="C378" s="183"/>
      <c r="D378" s="183"/>
      <c r="E378" s="183"/>
      <c r="F378" s="183"/>
      <c r="G378" s="183"/>
    </row>
    <row r="379">
      <c r="A379" s="183"/>
      <c r="B379" s="183"/>
      <c r="C379" s="183"/>
      <c r="D379" s="183"/>
      <c r="E379" s="183"/>
      <c r="F379" s="183"/>
      <c r="G379" s="183"/>
    </row>
    <row r="380">
      <c r="A380" s="183"/>
      <c r="B380" s="183"/>
      <c r="C380" s="183"/>
      <c r="D380" s="183"/>
      <c r="E380" s="183"/>
      <c r="F380" s="183"/>
      <c r="G380" s="183"/>
    </row>
    <row r="381">
      <c r="A381" s="183"/>
      <c r="B381" s="183"/>
      <c r="C381" s="183"/>
      <c r="D381" s="183"/>
      <c r="E381" s="183"/>
      <c r="F381" s="183"/>
      <c r="G381" s="183"/>
    </row>
    <row r="382">
      <c r="A382" s="183"/>
      <c r="B382" s="183"/>
      <c r="C382" s="183"/>
      <c r="D382" s="183"/>
      <c r="E382" s="183"/>
      <c r="F382" s="183"/>
      <c r="G382" s="183"/>
    </row>
    <row r="383">
      <c r="A383" s="183"/>
      <c r="B383" s="183"/>
      <c r="C383" s="183"/>
      <c r="D383" s="183"/>
      <c r="E383" s="183"/>
      <c r="F383" s="183"/>
      <c r="G383" s="183"/>
    </row>
    <row r="384">
      <c r="A384" s="183"/>
      <c r="B384" s="183"/>
      <c r="C384" s="183"/>
      <c r="D384" s="183"/>
      <c r="E384" s="183"/>
      <c r="F384" s="183"/>
      <c r="G384" s="183"/>
    </row>
    <row r="385">
      <c r="A385" s="183"/>
      <c r="B385" s="183"/>
      <c r="C385" s="183"/>
      <c r="D385" s="183"/>
      <c r="E385" s="183"/>
      <c r="F385" s="183"/>
      <c r="G385" s="183"/>
    </row>
    <row r="386">
      <c r="A386" s="183"/>
      <c r="B386" s="183"/>
      <c r="C386" s="183"/>
      <c r="D386" s="183"/>
      <c r="E386" s="183"/>
      <c r="F386" s="183"/>
      <c r="G386" s="183"/>
    </row>
    <row r="387">
      <c r="A387" s="183"/>
      <c r="B387" s="183"/>
      <c r="C387" s="183"/>
      <c r="D387" s="183"/>
      <c r="E387" s="183"/>
      <c r="F387" s="183"/>
      <c r="G387" s="183"/>
    </row>
    <row r="388">
      <c r="A388" s="183"/>
      <c r="B388" s="183"/>
      <c r="C388" s="183"/>
      <c r="D388" s="183"/>
      <c r="E388" s="183"/>
      <c r="F388" s="183"/>
      <c r="G388" s="183"/>
    </row>
    <row r="389">
      <c r="A389" s="183"/>
      <c r="B389" s="183"/>
      <c r="C389" s="183"/>
      <c r="D389" s="183"/>
      <c r="E389" s="183"/>
      <c r="F389" s="183"/>
      <c r="G389" s="183"/>
    </row>
    <row r="390">
      <c r="A390" s="183"/>
      <c r="B390" s="183"/>
      <c r="C390" s="183"/>
      <c r="D390" s="183"/>
      <c r="E390" s="183"/>
      <c r="F390" s="183"/>
      <c r="G390" s="183"/>
    </row>
    <row r="391">
      <c r="A391" s="183"/>
      <c r="B391" s="183"/>
      <c r="C391" s="183"/>
      <c r="D391" s="183"/>
      <c r="E391" s="183"/>
      <c r="F391" s="183"/>
      <c r="G391" s="183"/>
    </row>
    <row r="392">
      <c r="A392" s="183"/>
      <c r="B392" s="183"/>
      <c r="C392" s="183"/>
      <c r="D392" s="183"/>
      <c r="E392" s="183"/>
      <c r="F392" s="183"/>
      <c r="G392" s="183"/>
    </row>
    <row r="393">
      <c r="A393" s="183"/>
      <c r="B393" s="183"/>
      <c r="C393" s="183"/>
      <c r="D393" s="183"/>
      <c r="E393" s="183"/>
      <c r="F393" s="183"/>
      <c r="G393" s="183"/>
    </row>
    <row r="394">
      <c r="A394" s="183"/>
      <c r="B394" s="183"/>
      <c r="C394" s="183"/>
      <c r="D394" s="183"/>
      <c r="E394" s="183"/>
      <c r="F394" s="183"/>
      <c r="G394" s="183"/>
    </row>
    <row r="395">
      <c r="A395" s="183"/>
      <c r="B395" s="183"/>
      <c r="C395" s="183"/>
      <c r="D395" s="183"/>
      <c r="E395" s="183"/>
      <c r="F395" s="183"/>
      <c r="G395" s="183"/>
    </row>
    <row r="396">
      <c r="A396" s="183"/>
      <c r="B396" s="183"/>
      <c r="C396" s="183"/>
      <c r="D396" s="183"/>
      <c r="E396" s="183"/>
      <c r="F396" s="183"/>
      <c r="G396" s="183"/>
    </row>
    <row r="397">
      <c r="A397" s="183"/>
      <c r="B397" s="183"/>
      <c r="C397" s="183"/>
      <c r="D397" s="183"/>
      <c r="E397" s="183"/>
      <c r="F397" s="183"/>
      <c r="G397" s="183"/>
    </row>
    <row r="398">
      <c r="A398" s="183"/>
      <c r="B398" s="183"/>
      <c r="C398" s="183"/>
      <c r="D398" s="183"/>
      <c r="E398" s="183"/>
      <c r="F398" s="183"/>
      <c r="G398" s="183"/>
    </row>
    <row r="399">
      <c r="A399" s="183"/>
      <c r="B399" s="183"/>
      <c r="C399" s="183"/>
      <c r="D399" s="183"/>
      <c r="E399" s="183"/>
      <c r="F399" s="183"/>
      <c r="G399" s="183"/>
    </row>
    <row r="400">
      <c r="A400" s="183"/>
      <c r="B400" s="183"/>
      <c r="C400" s="183"/>
      <c r="D400" s="183"/>
      <c r="E400" s="183"/>
      <c r="F400" s="183"/>
      <c r="G400" s="183"/>
    </row>
    <row r="401">
      <c r="A401" s="183"/>
      <c r="B401" s="183"/>
      <c r="C401" s="183"/>
      <c r="D401" s="183"/>
      <c r="E401" s="183"/>
      <c r="F401" s="183"/>
      <c r="G401" s="183"/>
    </row>
    <row r="402">
      <c r="A402" s="183"/>
      <c r="B402" s="183"/>
      <c r="C402" s="183"/>
      <c r="D402" s="183"/>
      <c r="E402" s="183"/>
      <c r="F402" s="183"/>
      <c r="G402" s="183"/>
    </row>
    <row r="403">
      <c r="A403" s="183"/>
      <c r="B403" s="183"/>
      <c r="C403" s="183"/>
      <c r="D403" s="183"/>
      <c r="E403" s="183"/>
      <c r="F403" s="183"/>
      <c r="G403" s="183"/>
    </row>
    <row r="404">
      <c r="A404" s="183"/>
      <c r="B404" s="183"/>
      <c r="C404" s="183"/>
      <c r="D404" s="183"/>
      <c r="E404" s="183"/>
      <c r="F404" s="183"/>
      <c r="G404" s="183"/>
    </row>
    <row r="405">
      <c r="A405" s="183"/>
      <c r="B405" s="183"/>
      <c r="C405" s="183"/>
      <c r="D405" s="183"/>
      <c r="E405" s="183"/>
      <c r="F405" s="183"/>
      <c r="G405" s="183"/>
    </row>
    <row r="406">
      <c r="A406" s="183"/>
      <c r="B406" s="183"/>
      <c r="C406" s="183"/>
      <c r="D406" s="183"/>
      <c r="E406" s="183"/>
      <c r="F406" s="183"/>
      <c r="G406" s="183"/>
    </row>
    <row r="407">
      <c r="A407" s="183"/>
      <c r="B407" s="183"/>
      <c r="C407" s="183"/>
      <c r="D407" s="183"/>
      <c r="E407" s="183"/>
      <c r="F407" s="183"/>
      <c r="G407" s="183"/>
    </row>
    <row r="408">
      <c r="A408" s="183"/>
      <c r="B408" s="183"/>
      <c r="C408" s="183"/>
      <c r="D408" s="183"/>
      <c r="E408" s="183"/>
      <c r="F408" s="183"/>
      <c r="G408" s="183"/>
    </row>
    <row r="409">
      <c r="A409" s="183"/>
      <c r="B409" s="183"/>
      <c r="C409" s="183"/>
      <c r="D409" s="183"/>
      <c r="E409" s="183"/>
      <c r="F409" s="183"/>
      <c r="G409" s="183"/>
    </row>
    <row r="410">
      <c r="A410" s="183"/>
      <c r="B410" s="183"/>
      <c r="C410" s="183"/>
      <c r="D410" s="183"/>
      <c r="E410" s="183"/>
      <c r="F410" s="183"/>
      <c r="G410" s="183"/>
    </row>
    <row r="411">
      <c r="A411" s="183"/>
      <c r="B411" s="183"/>
      <c r="C411" s="183"/>
      <c r="D411" s="183"/>
      <c r="E411" s="183"/>
      <c r="F411" s="183"/>
      <c r="G411" s="183"/>
    </row>
    <row r="412">
      <c r="A412" s="183"/>
      <c r="B412" s="183"/>
      <c r="C412" s="183"/>
      <c r="D412" s="183"/>
      <c r="E412" s="183"/>
      <c r="F412" s="183"/>
      <c r="G412" s="183"/>
    </row>
    <row r="413">
      <c r="A413" s="183"/>
      <c r="B413" s="183"/>
      <c r="C413" s="183"/>
      <c r="D413" s="183"/>
      <c r="E413" s="183"/>
      <c r="F413" s="183"/>
      <c r="G413" s="183"/>
    </row>
    <row r="414">
      <c r="A414" s="183"/>
      <c r="B414" s="183"/>
      <c r="C414" s="183"/>
      <c r="D414" s="183"/>
      <c r="E414" s="183"/>
      <c r="F414" s="183"/>
      <c r="G414" s="183"/>
    </row>
    <row r="415">
      <c r="A415" s="183"/>
      <c r="B415" s="183"/>
      <c r="C415" s="183"/>
      <c r="D415" s="183"/>
      <c r="E415" s="183"/>
      <c r="F415" s="183"/>
      <c r="G415" s="183"/>
    </row>
    <row r="416">
      <c r="A416" s="183"/>
      <c r="B416" s="183"/>
      <c r="C416" s="183"/>
      <c r="D416" s="183"/>
      <c r="E416" s="183"/>
      <c r="F416" s="183"/>
      <c r="G416" s="183"/>
    </row>
    <row r="417">
      <c r="A417" s="183"/>
      <c r="B417" s="183"/>
      <c r="C417" s="183"/>
      <c r="D417" s="183"/>
      <c r="E417" s="183"/>
      <c r="F417" s="183"/>
      <c r="G417" s="183"/>
    </row>
    <row r="418">
      <c r="A418" s="183"/>
      <c r="B418" s="183"/>
      <c r="C418" s="183"/>
      <c r="D418" s="183"/>
      <c r="E418" s="183"/>
      <c r="F418" s="183"/>
      <c r="G418" s="183"/>
    </row>
    <row r="419">
      <c r="A419" s="183"/>
      <c r="B419" s="183"/>
      <c r="C419" s="183"/>
      <c r="D419" s="183"/>
      <c r="E419" s="183"/>
      <c r="F419" s="183"/>
      <c r="G419" s="183"/>
    </row>
    <row r="420">
      <c r="A420" s="183"/>
      <c r="B420" s="183"/>
      <c r="C420" s="183"/>
      <c r="D420" s="183"/>
      <c r="E420" s="183"/>
      <c r="F420" s="183"/>
      <c r="G420" s="183"/>
    </row>
    <row r="421">
      <c r="A421" s="183"/>
      <c r="B421" s="183"/>
      <c r="C421" s="183"/>
      <c r="D421" s="183"/>
      <c r="E421" s="183"/>
      <c r="F421" s="183"/>
      <c r="G421" s="183"/>
    </row>
    <row r="422">
      <c r="A422" s="183"/>
      <c r="B422" s="183"/>
      <c r="C422" s="183"/>
      <c r="D422" s="183"/>
      <c r="E422" s="183"/>
      <c r="F422" s="183"/>
      <c r="G422" s="183"/>
    </row>
    <row r="423">
      <c r="A423" s="183"/>
      <c r="B423" s="183"/>
      <c r="C423" s="183"/>
      <c r="D423" s="183"/>
      <c r="E423" s="183"/>
      <c r="F423" s="183"/>
      <c r="G423" s="183"/>
    </row>
    <row r="424">
      <c r="A424" s="183"/>
      <c r="B424" s="183"/>
      <c r="C424" s="183"/>
      <c r="D424" s="183"/>
      <c r="E424" s="183"/>
      <c r="F424" s="183"/>
      <c r="G424" s="183"/>
    </row>
    <row r="425">
      <c r="A425" s="183"/>
      <c r="B425" s="183"/>
      <c r="C425" s="183"/>
      <c r="D425" s="183"/>
      <c r="E425" s="183"/>
      <c r="F425" s="183"/>
      <c r="G425" s="183"/>
    </row>
    <row r="426">
      <c r="A426" s="183"/>
      <c r="B426" s="183"/>
      <c r="C426" s="183"/>
      <c r="D426" s="183"/>
      <c r="E426" s="183"/>
      <c r="F426" s="183"/>
      <c r="G426" s="183"/>
    </row>
    <row r="427">
      <c r="A427" s="183"/>
      <c r="B427" s="183"/>
      <c r="C427" s="183"/>
      <c r="D427" s="183"/>
      <c r="E427" s="183"/>
      <c r="F427" s="183"/>
      <c r="G427" s="183"/>
    </row>
    <row r="428">
      <c r="A428" s="183"/>
      <c r="B428" s="183"/>
      <c r="C428" s="183"/>
      <c r="D428" s="183"/>
      <c r="E428" s="183"/>
      <c r="F428" s="183"/>
      <c r="G428" s="183"/>
    </row>
    <row r="429">
      <c r="A429" s="183"/>
      <c r="B429" s="183"/>
      <c r="C429" s="183"/>
      <c r="D429" s="183"/>
      <c r="E429" s="183"/>
      <c r="F429" s="183"/>
      <c r="G429" s="183"/>
    </row>
    <row r="430">
      <c r="A430" s="183"/>
      <c r="B430" s="183"/>
      <c r="C430" s="183"/>
      <c r="D430" s="183"/>
      <c r="E430" s="183"/>
      <c r="F430" s="183"/>
      <c r="G430" s="183"/>
    </row>
    <row r="431">
      <c r="A431" s="183"/>
      <c r="B431" s="183"/>
      <c r="C431" s="183"/>
      <c r="D431" s="183"/>
      <c r="E431" s="183"/>
      <c r="F431" s="183"/>
      <c r="G431" s="183"/>
    </row>
    <row r="432">
      <c r="A432" s="183"/>
      <c r="B432" s="183"/>
      <c r="C432" s="183"/>
      <c r="D432" s="183"/>
      <c r="E432" s="183"/>
      <c r="F432" s="183"/>
      <c r="G432" s="183"/>
    </row>
    <row r="433">
      <c r="A433" s="183"/>
      <c r="B433" s="183"/>
      <c r="C433" s="183"/>
      <c r="D433" s="183"/>
      <c r="E433" s="183"/>
      <c r="F433" s="183"/>
      <c r="G433" s="183"/>
    </row>
    <row r="434">
      <c r="A434" s="183"/>
      <c r="B434" s="183"/>
      <c r="C434" s="183"/>
      <c r="D434" s="183"/>
      <c r="E434" s="183"/>
      <c r="F434" s="183"/>
      <c r="G434" s="183"/>
    </row>
    <row r="435">
      <c r="A435" s="183"/>
      <c r="B435" s="183"/>
      <c r="C435" s="183"/>
      <c r="D435" s="183"/>
      <c r="E435" s="183"/>
      <c r="F435" s="183"/>
      <c r="G435" s="183"/>
    </row>
    <row r="436">
      <c r="A436" s="183"/>
      <c r="B436" s="183"/>
      <c r="C436" s="183"/>
      <c r="D436" s="183"/>
      <c r="E436" s="183"/>
      <c r="F436" s="183"/>
      <c r="G436" s="183"/>
    </row>
    <row r="437">
      <c r="A437" s="183"/>
      <c r="B437" s="183"/>
      <c r="C437" s="183"/>
      <c r="D437" s="183"/>
      <c r="E437" s="183"/>
      <c r="F437" s="183"/>
      <c r="G437" s="183"/>
    </row>
    <row r="438">
      <c r="A438" s="183"/>
      <c r="B438" s="183"/>
      <c r="C438" s="183"/>
      <c r="D438" s="183"/>
      <c r="E438" s="183"/>
      <c r="F438" s="183"/>
      <c r="G438" s="183"/>
    </row>
    <row r="439">
      <c r="A439" s="183"/>
      <c r="B439" s="183"/>
      <c r="C439" s="183"/>
      <c r="D439" s="183"/>
      <c r="E439" s="183"/>
      <c r="F439" s="183"/>
      <c r="G439" s="183"/>
    </row>
    <row r="440">
      <c r="A440" s="183"/>
      <c r="B440" s="183"/>
      <c r="C440" s="183"/>
      <c r="D440" s="183"/>
      <c r="E440" s="183"/>
      <c r="F440" s="183"/>
      <c r="G440" s="183"/>
    </row>
    <row r="441">
      <c r="A441" s="183"/>
      <c r="B441" s="183"/>
      <c r="C441" s="183"/>
      <c r="D441" s="183"/>
      <c r="E441" s="183"/>
      <c r="F441" s="183"/>
      <c r="G441" s="183"/>
    </row>
    <row r="442">
      <c r="A442" s="183"/>
      <c r="B442" s="183"/>
      <c r="C442" s="183"/>
      <c r="D442" s="183"/>
      <c r="E442" s="183"/>
      <c r="F442" s="183"/>
      <c r="G442" s="183"/>
    </row>
    <row r="443">
      <c r="A443" s="183"/>
      <c r="B443" s="183"/>
      <c r="C443" s="183"/>
      <c r="D443" s="183"/>
      <c r="E443" s="183"/>
      <c r="F443" s="183"/>
      <c r="G443" s="183"/>
    </row>
    <row r="444">
      <c r="A444" s="183"/>
      <c r="B444" s="183"/>
      <c r="C444" s="183"/>
      <c r="D444" s="183"/>
      <c r="E444" s="183"/>
      <c r="F444" s="183"/>
      <c r="G444" s="183"/>
    </row>
    <row r="445">
      <c r="A445" s="183"/>
      <c r="B445" s="183"/>
      <c r="C445" s="183"/>
      <c r="D445" s="183"/>
      <c r="E445" s="183"/>
      <c r="F445" s="183"/>
      <c r="G445" s="183"/>
    </row>
    <row r="446">
      <c r="A446" s="183"/>
      <c r="B446" s="183"/>
      <c r="C446" s="183"/>
      <c r="D446" s="183"/>
      <c r="E446" s="183"/>
      <c r="F446" s="183"/>
      <c r="G446" s="183"/>
    </row>
    <row r="447">
      <c r="A447" s="183"/>
      <c r="B447" s="183"/>
      <c r="C447" s="183"/>
      <c r="D447" s="183"/>
      <c r="E447" s="183"/>
      <c r="F447" s="183"/>
      <c r="G447" s="183"/>
    </row>
    <row r="448">
      <c r="A448" s="183"/>
      <c r="B448" s="183"/>
      <c r="C448" s="183"/>
      <c r="D448" s="183"/>
      <c r="E448" s="183"/>
      <c r="F448" s="183"/>
      <c r="G448" s="183"/>
    </row>
    <row r="449">
      <c r="A449" s="183"/>
      <c r="B449" s="183"/>
      <c r="C449" s="183"/>
      <c r="D449" s="183"/>
      <c r="E449" s="183"/>
      <c r="F449" s="183"/>
      <c r="G449" s="183"/>
    </row>
    <row r="450">
      <c r="A450" s="183"/>
      <c r="B450" s="183"/>
      <c r="C450" s="183"/>
      <c r="D450" s="183"/>
      <c r="E450" s="183"/>
      <c r="F450" s="183"/>
      <c r="G450" s="183"/>
    </row>
    <row r="451">
      <c r="A451" s="183"/>
      <c r="B451" s="183"/>
      <c r="C451" s="183"/>
      <c r="D451" s="183"/>
      <c r="E451" s="183"/>
      <c r="F451" s="183"/>
      <c r="G451" s="183"/>
    </row>
    <row r="452">
      <c r="A452" s="183"/>
      <c r="B452" s="183"/>
      <c r="C452" s="183"/>
      <c r="D452" s="183"/>
      <c r="E452" s="183"/>
      <c r="F452" s="183"/>
      <c r="G452" s="183"/>
    </row>
    <row r="453">
      <c r="A453" s="183"/>
      <c r="B453" s="183"/>
      <c r="C453" s="183"/>
      <c r="D453" s="183"/>
      <c r="E453" s="183"/>
      <c r="F453" s="183"/>
      <c r="G453" s="183"/>
    </row>
    <row r="454">
      <c r="A454" s="183"/>
      <c r="B454" s="183"/>
      <c r="C454" s="183"/>
      <c r="D454" s="183"/>
      <c r="E454" s="183"/>
      <c r="F454" s="183"/>
      <c r="G454" s="183"/>
    </row>
    <row r="455">
      <c r="A455" s="183"/>
      <c r="B455" s="183"/>
      <c r="C455" s="183"/>
      <c r="D455" s="183"/>
      <c r="E455" s="183"/>
      <c r="F455" s="183"/>
      <c r="G455" s="183"/>
    </row>
    <row r="456">
      <c r="A456" s="183"/>
      <c r="B456" s="183"/>
      <c r="C456" s="183"/>
      <c r="D456" s="183"/>
      <c r="E456" s="183"/>
      <c r="F456" s="183"/>
      <c r="G456" s="183"/>
    </row>
    <row r="457">
      <c r="A457" s="183"/>
      <c r="B457" s="183"/>
      <c r="C457" s="183"/>
      <c r="D457" s="183"/>
      <c r="E457" s="183"/>
      <c r="F457" s="183"/>
      <c r="G457" s="183"/>
    </row>
    <row r="458">
      <c r="A458" s="183"/>
      <c r="B458" s="183"/>
      <c r="C458" s="183"/>
      <c r="D458" s="183"/>
      <c r="E458" s="183"/>
      <c r="F458" s="183"/>
      <c r="G458" s="183"/>
    </row>
    <row r="459">
      <c r="A459" s="183"/>
      <c r="B459" s="183"/>
      <c r="C459" s="183"/>
      <c r="D459" s="183"/>
      <c r="E459" s="183"/>
      <c r="F459" s="183"/>
      <c r="G459" s="183"/>
    </row>
    <row r="460">
      <c r="A460" s="183"/>
      <c r="B460" s="183"/>
      <c r="C460" s="183"/>
      <c r="D460" s="183"/>
      <c r="E460" s="183"/>
      <c r="F460" s="183"/>
      <c r="G460" s="183"/>
    </row>
    <row r="461">
      <c r="A461" s="183"/>
      <c r="B461" s="183"/>
      <c r="C461" s="183"/>
      <c r="D461" s="183"/>
      <c r="E461" s="183"/>
      <c r="F461" s="183"/>
      <c r="G461" s="183"/>
    </row>
    <row r="462">
      <c r="A462" s="183"/>
      <c r="B462" s="183"/>
      <c r="C462" s="183"/>
      <c r="D462" s="183"/>
      <c r="E462" s="183"/>
      <c r="F462" s="183"/>
      <c r="G462" s="183"/>
    </row>
    <row r="463">
      <c r="A463" s="183"/>
      <c r="B463" s="183"/>
      <c r="C463" s="183"/>
      <c r="D463" s="183"/>
      <c r="E463" s="183"/>
      <c r="F463" s="183"/>
      <c r="G463" s="183"/>
    </row>
    <row r="464">
      <c r="A464" s="183"/>
      <c r="B464" s="183"/>
      <c r="C464" s="183"/>
      <c r="D464" s="183"/>
      <c r="E464" s="183"/>
      <c r="F464" s="183"/>
      <c r="G464" s="183"/>
    </row>
    <row r="465">
      <c r="A465" s="183"/>
      <c r="B465" s="183"/>
      <c r="C465" s="183"/>
      <c r="D465" s="183"/>
      <c r="E465" s="183"/>
      <c r="F465" s="183"/>
      <c r="G465" s="183"/>
    </row>
    <row r="466">
      <c r="A466" s="183"/>
      <c r="B466" s="183"/>
      <c r="C466" s="183"/>
      <c r="D466" s="183"/>
      <c r="E466" s="183"/>
      <c r="F466" s="183"/>
      <c r="G466" s="183"/>
    </row>
    <row r="467">
      <c r="A467" s="183"/>
      <c r="B467" s="183"/>
      <c r="C467" s="183"/>
      <c r="D467" s="183"/>
      <c r="E467" s="183"/>
      <c r="F467" s="183"/>
      <c r="G467" s="183"/>
    </row>
    <row r="468">
      <c r="A468" s="183"/>
      <c r="B468" s="183"/>
      <c r="C468" s="183"/>
      <c r="D468" s="183"/>
      <c r="E468" s="183"/>
      <c r="F468" s="183"/>
      <c r="G468" s="183"/>
    </row>
    <row r="469">
      <c r="A469" s="183"/>
      <c r="B469" s="183"/>
      <c r="C469" s="183"/>
      <c r="D469" s="183"/>
      <c r="E469" s="183"/>
      <c r="F469" s="183"/>
      <c r="G469" s="183"/>
    </row>
    <row r="470">
      <c r="A470" s="183"/>
      <c r="B470" s="183"/>
      <c r="C470" s="183"/>
      <c r="D470" s="183"/>
      <c r="E470" s="183"/>
      <c r="F470" s="183"/>
      <c r="G470" s="183"/>
    </row>
    <row r="471">
      <c r="A471" s="183"/>
      <c r="B471" s="183"/>
      <c r="C471" s="183"/>
      <c r="D471" s="183"/>
      <c r="E471" s="183"/>
      <c r="F471" s="183"/>
      <c r="G471" s="183"/>
    </row>
    <row r="472">
      <c r="A472" s="183"/>
      <c r="B472" s="183"/>
      <c r="C472" s="183"/>
      <c r="D472" s="183"/>
      <c r="E472" s="183"/>
      <c r="F472" s="183"/>
      <c r="G472" s="183"/>
    </row>
    <row r="473">
      <c r="A473" s="183"/>
      <c r="B473" s="183"/>
      <c r="C473" s="183"/>
      <c r="D473" s="183"/>
      <c r="E473" s="183"/>
      <c r="F473" s="183"/>
      <c r="G473" s="183"/>
    </row>
    <row r="474">
      <c r="A474" s="183"/>
      <c r="B474" s="183"/>
      <c r="C474" s="183"/>
      <c r="D474" s="183"/>
      <c r="E474" s="183"/>
      <c r="F474" s="183"/>
      <c r="G474" s="183"/>
    </row>
    <row r="475">
      <c r="A475" s="183"/>
      <c r="B475" s="183"/>
      <c r="C475" s="183"/>
      <c r="D475" s="183"/>
      <c r="E475" s="183"/>
      <c r="F475" s="183"/>
      <c r="G475" s="183"/>
    </row>
    <row r="476">
      <c r="A476" s="183"/>
      <c r="B476" s="183"/>
      <c r="C476" s="183"/>
      <c r="D476" s="183"/>
      <c r="E476" s="183"/>
      <c r="F476" s="183"/>
      <c r="G476" s="183"/>
    </row>
    <row r="477">
      <c r="A477" s="183"/>
      <c r="B477" s="183"/>
      <c r="C477" s="183"/>
      <c r="D477" s="183"/>
      <c r="E477" s="183"/>
      <c r="F477" s="183"/>
      <c r="G477" s="183"/>
    </row>
    <row r="478">
      <c r="A478" s="183"/>
      <c r="B478" s="183"/>
      <c r="C478" s="183"/>
      <c r="D478" s="183"/>
      <c r="E478" s="183"/>
      <c r="F478" s="183"/>
      <c r="G478" s="183"/>
    </row>
    <row r="479">
      <c r="A479" s="183"/>
      <c r="B479" s="183"/>
      <c r="C479" s="183"/>
      <c r="D479" s="183"/>
      <c r="E479" s="183"/>
      <c r="F479" s="183"/>
      <c r="G479" s="183"/>
    </row>
    <row r="480">
      <c r="A480" s="183"/>
      <c r="B480" s="183"/>
      <c r="C480" s="183"/>
      <c r="D480" s="183"/>
      <c r="E480" s="183"/>
      <c r="F480" s="183"/>
      <c r="G480" s="183"/>
    </row>
    <row r="481">
      <c r="A481" s="183"/>
      <c r="B481" s="183"/>
      <c r="C481" s="183"/>
      <c r="D481" s="183"/>
      <c r="E481" s="183"/>
      <c r="F481" s="183"/>
      <c r="G481" s="183"/>
    </row>
    <row r="482">
      <c r="A482" s="183"/>
      <c r="B482" s="183"/>
      <c r="C482" s="183"/>
      <c r="D482" s="183"/>
      <c r="E482" s="183"/>
      <c r="F482" s="183"/>
      <c r="G482" s="183"/>
    </row>
    <row r="483">
      <c r="A483" s="183"/>
      <c r="B483" s="183"/>
      <c r="C483" s="183"/>
      <c r="D483" s="183"/>
      <c r="E483" s="183"/>
      <c r="F483" s="183"/>
      <c r="G483" s="183"/>
    </row>
    <row r="484">
      <c r="A484" s="183"/>
      <c r="B484" s="183"/>
      <c r="C484" s="183"/>
      <c r="D484" s="183"/>
      <c r="E484" s="183"/>
      <c r="F484" s="183"/>
      <c r="G484" s="183"/>
    </row>
    <row r="485">
      <c r="A485" s="183"/>
      <c r="B485" s="183"/>
      <c r="C485" s="183"/>
      <c r="D485" s="183"/>
      <c r="E485" s="183"/>
      <c r="F485" s="183"/>
      <c r="G485" s="183"/>
    </row>
    <row r="486">
      <c r="A486" s="183"/>
      <c r="B486" s="183"/>
      <c r="C486" s="183"/>
      <c r="D486" s="183"/>
      <c r="E486" s="183"/>
      <c r="F486" s="183"/>
      <c r="G486" s="183"/>
    </row>
    <row r="487">
      <c r="A487" s="183"/>
      <c r="B487" s="183"/>
      <c r="C487" s="183"/>
      <c r="D487" s="183"/>
      <c r="E487" s="183"/>
      <c r="F487" s="183"/>
      <c r="G487" s="183"/>
    </row>
    <row r="488">
      <c r="A488" s="183"/>
      <c r="B488" s="183"/>
      <c r="C488" s="183"/>
      <c r="D488" s="183"/>
      <c r="E488" s="183"/>
      <c r="F488" s="183"/>
      <c r="G488" s="183"/>
    </row>
    <row r="489">
      <c r="A489" s="183"/>
      <c r="B489" s="183"/>
      <c r="C489" s="183"/>
      <c r="D489" s="183"/>
      <c r="E489" s="183"/>
      <c r="F489" s="183"/>
      <c r="G489" s="183"/>
    </row>
    <row r="490">
      <c r="A490" s="183"/>
      <c r="B490" s="183"/>
      <c r="C490" s="183"/>
      <c r="D490" s="183"/>
      <c r="E490" s="183"/>
      <c r="F490" s="183"/>
      <c r="G490" s="183"/>
    </row>
    <row r="491">
      <c r="A491" s="183"/>
      <c r="B491" s="183"/>
      <c r="C491" s="183"/>
      <c r="D491" s="183"/>
      <c r="E491" s="183"/>
      <c r="F491" s="183"/>
      <c r="G491" s="183"/>
    </row>
    <row r="492">
      <c r="A492" s="183"/>
      <c r="B492" s="183"/>
      <c r="C492" s="183"/>
      <c r="D492" s="183"/>
      <c r="E492" s="183"/>
      <c r="F492" s="183"/>
      <c r="G492" s="183"/>
    </row>
    <row r="493">
      <c r="A493" s="183"/>
      <c r="B493" s="183"/>
      <c r="C493" s="183"/>
      <c r="D493" s="183"/>
      <c r="E493" s="183"/>
      <c r="F493" s="183"/>
      <c r="G493" s="183"/>
    </row>
    <row r="494">
      <c r="A494" s="183"/>
      <c r="B494" s="183"/>
      <c r="C494" s="183"/>
      <c r="D494" s="183"/>
      <c r="E494" s="183"/>
      <c r="F494" s="183"/>
      <c r="G494" s="183"/>
    </row>
    <row r="495">
      <c r="A495" s="183"/>
      <c r="B495" s="183"/>
      <c r="C495" s="183"/>
      <c r="D495" s="183"/>
      <c r="E495" s="183"/>
      <c r="F495" s="183"/>
      <c r="G495" s="183"/>
    </row>
    <row r="496">
      <c r="A496" s="183"/>
      <c r="B496" s="183"/>
      <c r="C496" s="183"/>
      <c r="D496" s="183"/>
      <c r="E496" s="183"/>
      <c r="F496" s="183"/>
      <c r="G496" s="183"/>
    </row>
    <row r="497">
      <c r="A497" s="183"/>
      <c r="B497" s="183"/>
      <c r="C497" s="183"/>
      <c r="D497" s="183"/>
      <c r="E497" s="183"/>
      <c r="F497" s="183"/>
      <c r="G497" s="183"/>
    </row>
    <row r="498">
      <c r="A498" s="183"/>
      <c r="B498" s="183"/>
      <c r="C498" s="183"/>
      <c r="D498" s="183"/>
      <c r="E498" s="183"/>
      <c r="F498" s="183"/>
      <c r="G498" s="183"/>
    </row>
    <row r="499">
      <c r="A499" s="183"/>
      <c r="B499" s="183"/>
      <c r="C499" s="183"/>
      <c r="D499" s="183"/>
      <c r="E499" s="183"/>
      <c r="F499" s="183"/>
      <c r="G499" s="183"/>
    </row>
    <row r="500">
      <c r="A500" s="183"/>
      <c r="B500" s="183"/>
      <c r="C500" s="183"/>
      <c r="D500" s="183"/>
      <c r="E500" s="183"/>
      <c r="F500" s="183"/>
      <c r="G500" s="183"/>
    </row>
    <row r="501">
      <c r="A501" s="183"/>
      <c r="B501" s="183"/>
      <c r="C501" s="183"/>
      <c r="D501" s="183"/>
      <c r="E501" s="183"/>
      <c r="F501" s="183"/>
      <c r="G501" s="183"/>
    </row>
    <row r="502">
      <c r="A502" s="183"/>
      <c r="B502" s="183"/>
      <c r="C502" s="183"/>
      <c r="D502" s="183"/>
      <c r="E502" s="183"/>
      <c r="F502" s="183"/>
      <c r="G502" s="183"/>
    </row>
    <row r="503">
      <c r="A503" s="183"/>
      <c r="B503" s="183"/>
      <c r="C503" s="183"/>
      <c r="D503" s="183"/>
      <c r="E503" s="183"/>
      <c r="F503" s="183"/>
      <c r="G503" s="183"/>
    </row>
    <row r="504">
      <c r="A504" s="183"/>
      <c r="B504" s="183"/>
      <c r="C504" s="183"/>
      <c r="D504" s="183"/>
      <c r="E504" s="183"/>
      <c r="F504" s="183"/>
      <c r="G504" s="183"/>
    </row>
    <row r="505">
      <c r="A505" s="183"/>
      <c r="B505" s="183"/>
      <c r="C505" s="183"/>
      <c r="D505" s="183"/>
      <c r="E505" s="183"/>
      <c r="F505" s="183"/>
      <c r="G505" s="183"/>
    </row>
    <row r="506">
      <c r="A506" s="183"/>
      <c r="B506" s="183"/>
      <c r="C506" s="183"/>
      <c r="D506" s="183"/>
      <c r="E506" s="183"/>
      <c r="F506" s="183"/>
      <c r="G506" s="183"/>
    </row>
    <row r="507">
      <c r="A507" s="183"/>
      <c r="B507" s="183"/>
      <c r="C507" s="183"/>
      <c r="D507" s="183"/>
      <c r="E507" s="183"/>
      <c r="F507" s="183"/>
      <c r="G507" s="183"/>
    </row>
    <row r="508">
      <c r="A508" s="183"/>
      <c r="B508" s="183"/>
      <c r="C508" s="183"/>
      <c r="D508" s="183"/>
      <c r="E508" s="183"/>
      <c r="F508" s="183"/>
      <c r="G508" s="183"/>
    </row>
    <row r="509">
      <c r="A509" s="183"/>
      <c r="B509" s="183"/>
      <c r="C509" s="183"/>
      <c r="D509" s="183"/>
      <c r="E509" s="183"/>
      <c r="F509" s="183"/>
      <c r="G509" s="183"/>
    </row>
    <row r="510">
      <c r="A510" s="183"/>
      <c r="B510" s="183"/>
      <c r="C510" s="183"/>
      <c r="D510" s="183"/>
      <c r="E510" s="183"/>
      <c r="F510" s="183"/>
      <c r="G510" s="183"/>
    </row>
    <row r="511">
      <c r="A511" s="183"/>
      <c r="B511" s="183"/>
      <c r="C511" s="183"/>
      <c r="D511" s="183"/>
      <c r="E511" s="183"/>
      <c r="F511" s="183"/>
      <c r="G511" s="183"/>
    </row>
    <row r="512">
      <c r="A512" s="183"/>
      <c r="B512" s="183"/>
      <c r="C512" s="183"/>
      <c r="D512" s="183"/>
      <c r="E512" s="183"/>
      <c r="F512" s="183"/>
      <c r="G512" s="183"/>
    </row>
    <row r="513">
      <c r="A513" s="183"/>
      <c r="B513" s="183"/>
      <c r="C513" s="183"/>
      <c r="D513" s="183"/>
      <c r="E513" s="183"/>
      <c r="F513" s="183"/>
      <c r="G513" s="183"/>
    </row>
    <row r="514">
      <c r="A514" s="183"/>
      <c r="B514" s="183"/>
      <c r="C514" s="183"/>
      <c r="D514" s="183"/>
      <c r="E514" s="183"/>
      <c r="F514" s="183"/>
      <c r="G514" s="183"/>
    </row>
    <row r="515">
      <c r="A515" s="183"/>
      <c r="B515" s="183"/>
      <c r="C515" s="183"/>
      <c r="D515" s="183"/>
      <c r="E515" s="183"/>
      <c r="F515" s="183"/>
      <c r="G515" s="183"/>
    </row>
    <row r="516">
      <c r="A516" s="183"/>
      <c r="B516" s="183"/>
      <c r="C516" s="183"/>
      <c r="D516" s="183"/>
      <c r="E516" s="183"/>
      <c r="F516" s="183"/>
      <c r="G516" s="183"/>
    </row>
    <row r="517">
      <c r="A517" s="183"/>
      <c r="B517" s="183"/>
      <c r="C517" s="183"/>
      <c r="D517" s="183"/>
      <c r="E517" s="183"/>
      <c r="F517" s="183"/>
      <c r="G517" s="183"/>
    </row>
    <row r="518">
      <c r="A518" s="183"/>
      <c r="B518" s="183"/>
      <c r="C518" s="183"/>
      <c r="D518" s="183"/>
      <c r="E518" s="183"/>
      <c r="F518" s="183"/>
      <c r="G518" s="183"/>
    </row>
    <row r="519">
      <c r="A519" s="183"/>
      <c r="B519" s="183"/>
      <c r="C519" s="183"/>
      <c r="D519" s="183"/>
      <c r="E519" s="183"/>
      <c r="F519" s="183"/>
      <c r="G519" s="183"/>
    </row>
    <row r="520">
      <c r="A520" s="183"/>
      <c r="B520" s="183"/>
      <c r="C520" s="183"/>
      <c r="D520" s="183"/>
      <c r="E520" s="183"/>
      <c r="F520" s="183"/>
      <c r="G520" s="183"/>
    </row>
    <row r="521">
      <c r="A521" s="183"/>
      <c r="B521" s="183"/>
      <c r="C521" s="183"/>
      <c r="D521" s="183"/>
      <c r="E521" s="183"/>
      <c r="F521" s="183"/>
      <c r="G521" s="183"/>
    </row>
    <row r="522">
      <c r="A522" s="183"/>
      <c r="B522" s="183"/>
      <c r="C522" s="183"/>
      <c r="D522" s="183"/>
      <c r="E522" s="183"/>
      <c r="F522" s="183"/>
      <c r="G522" s="183"/>
    </row>
    <row r="523">
      <c r="A523" s="183"/>
      <c r="B523" s="183"/>
      <c r="C523" s="183"/>
      <c r="D523" s="183"/>
      <c r="E523" s="183"/>
      <c r="F523" s="183"/>
      <c r="G523" s="183"/>
    </row>
    <row r="524">
      <c r="A524" s="183"/>
      <c r="B524" s="183"/>
      <c r="C524" s="183"/>
      <c r="D524" s="183"/>
      <c r="E524" s="183"/>
      <c r="F524" s="183"/>
      <c r="G524" s="183"/>
    </row>
    <row r="525">
      <c r="A525" s="183"/>
      <c r="B525" s="183"/>
      <c r="C525" s="183"/>
      <c r="D525" s="183"/>
      <c r="E525" s="183"/>
      <c r="F525" s="183"/>
      <c r="G525" s="183"/>
    </row>
    <row r="526">
      <c r="A526" s="183"/>
      <c r="B526" s="183"/>
      <c r="C526" s="183"/>
      <c r="D526" s="183"/>
      <c r="E526" s="183"/>
      <c r="F526" s="183"/>
      <c r="G526" s="183"/>
    </row>
    <row r="527">
      <c r="A527" s="183"/>
      <c r="B527" s="183"/>
      <c r="C527" s="183"/>
      <c r="D527" s="183"/>
      <c r="E527" s="183"/>
      <c r="F527" s="183"/>
      <c r="G527" s="183"/>
    </row>
    <row r="528">
      <c r="A528" s="183"/>
      <c r="B528" s="183"/>
      <c r="C528" s="183"/>
      <c r="D528" s="183"/>
      <c r="E528" s="183"/>
      <c r="F528" s="183"/>
      <c r="G528" s="183"/>
    </row>
    <row r="529">
      <c r="A529" s="183"/>
      <c r="B529" s="183"/>
      <c r="C529" s="183"/>
      <c r="D529" s="183"/>
      <c r="E529" s="183"/>
      <c r="F529" s="183"/>
      <c r="G529" s="183"/>
    </row>
    <row r="530">
      <c r="A530" s="183"/>
      <c r="B530" s="183"/>
      <c r="C530" s="183"/>
      <c r="D530" s="183"/>
      <c r="E530" s="183"/>
      <c r="F530" s="183"/>
      <c r="G530" s="183"/>
    </row>
    <row r="531">
      <c r="A531" s="183"/>
      <c r="B531" s="183"/>
      <c r="C531" s="183"/>
      <c r="D531" s="183"/>
      <c r="E531" s="183"/>
      <c r="F531" s="183"/>
      <c r="G531" s="183"/>
    </row>
    <row r="532">
      <c r="A532" s="183"/>
      <c r="B532" s="183"/>
      <c r="C532" s="183"/>
      <c r="D532" s="183"/>
      <c r="E532" s="183"/>
      <c r="F532" s="183"/>
      <c r="G532" s="183"/>
    </row>
    <row r="533">
      <c r="A533" s="183"/>
      <c r="B533" s="183"/>
      <c r="C533" s="183"/>
      <c r="D533" s="183"/>
      <c r="E533" s="183"/>
      <c r="F533" s="183"/>
      <c r="G533" s="183"/>
    </row>
    <row r="534">
      <c r="A534" s="183"/>
      <c r="B534" s="183"/>
      <c r="C534" s="183"/>
      <c r="D534" s="183"/>
      <c r="E534" s="183"/>
      <c r="F534" s="183"/>
      <c r="G534" s="183"/>
    </row>
    <row r="535">
      <c r="A535" s="183"/>
      <c r="B535" s="183"/>
      <c r="C535" s="183"/>
      <c r="D535" s="183"/>
      <c r="E535" s="183"/>
      <c r="F535" s="183"/>
      <c r="G535" s="183"/>
    </row>
    <row r="536">
      <c r="A536" s="183"/>
      <c r="B536" s="183"/>
      <c r="C536" s="183"/>
      <c r="D536" s="183"/>
      <c r="E536" s="183"/>
      <c r="F536" s="183"/>
      <c r="G536" s="183"/>
    </row>
    <row r="537">
      <c r="A537" s="183"/>
      <c r="B537" s="183"/>
      <c r="C537" s="183"/>
      <c r="D537" s="183"/>
      <c r="E537" s="183"/>
      <c r="F537" s="183"/>
      <c r="G537" s="183"/>
    </row>
    <row r="538">
      <c r="A538" s="183"/>
      <c r="B538" s="183"/>
      <c r="C538" s="183"/>
      <c r="D538" s="183"/>
      <c r="E538" s="183"/>
      <c r="F538" s="183"/>
      <c r="G538" s="183"/>
    </row>
    <row r="539">
      <c r="A539" s="183"/>
      <c r="B539" s="183"/>
      <c r="C539" s="183"/>
      <c r="D539" s="183"/>
      <c r="E539" s="183"/>
      <c r="F539" s="183"/>
      <c r="G539" s="183"/>
    </row>
    <row r="540">
      <c r="A540" s="183"/>
      <c r="B540" s="183"/>
      <c r="C540" s="183"/>
      <c r="D540" s="183"/>
      <c r="E540" s="183"/>
      <c r="F540" s="183"/>
      <c r="G540" s="183"/>
    </row>
    <row r="541">
      <c r="A541" s="183"/>
      <c r="B541" s="183"/>
      <c r="C541" s="183"/>
      <c r="D541" s="183"/>
      <c r="E541" s="183"/>
      <c r="F541" s="183"/>
      <c r="G541" s="183"/>
    </row>
    <row r="542">
      <c r="A542" s="183"/>
      <c r="B542" s="183"/>
      <c r="C542" s="183"/>
      <c r="D542" s="183"/>
      <c r="E542" s="183"/>
      <c r="F542" s="183"/>
      <c r="G542" s="183"/>
    </row>
    <row r="543">
      <c r="A543" s="183"/>
      <c r="B543" s="183"/>
      <c r="C543" s="183"/>
      <c r="D543" s="183"/>
      <c r="E543" s="183"/>
      <c r="F543" s="183"/>
      <c r="G543" s="183"/>
    </row>
    <row r="544">
      <c r="A544" s="183"/>
      <c r="B544" s="183"/>
      <c r="C544" s="183"/>
      <c r="D544" s="183"/>
      <c r="E544" s="183"/>
      <c r="F544" s="183"/>
      <c r="G544" s="183"/>
    </row>
    <row r="545">
      <c r="A545" s="183"/>
      <c r="B545" s="183"/>
      <c r="C545" s="183"/>
      <c r="D545" s="183"/>
      <c r="E545" s="183"/>
      <c r="F545" s="183"/>
      <c r="G545" s="183"/>
    </row>
    <row r="546">
      <c r="A546" s="183"/>
      <c r="B546" s="183"/>
      <c r="C546" s="183"/>
      <c r="D546" s="183"/>
      <c r="E546" s="183"/>
      <c r="F546" s="183"/>
      <c r="G546" s="183"/>
    </row>
    <row r="547">
      <c r="A547" s="183"/>
      <c r="B547" s="183"/>
      <c r="C547" s="183"/>
      <c r="D547" s="183"/>
      <c r="E547" s="183"/>
      <c r="F547" s="183"/>
      <c r="G547" s="183"/>
    </row>
    <row r="548">
      <c r="A548" s="183"/>
      <c r="B548" s="183"/>
      <c r="C548" s="183"/>
      <c r="D548" s="183"/>
      <c r="E548" s="183"/>
      <c r="F548" s="183"/>
      <c r="G548" s="183"/>
    </row>
    <row r="549">
      <c r="A549" s="183"/>
      <c r="B549" s="183"/>
      <c r="C549" s="183"/>
      <c r="D549" s="183"/>
      <c r="E549" s="183"/>
      <c r="F549" s="183"/>
      <c r="G549" s="183"/>
    </row>
    <row r="550">
      <c r="A550" s="183"/>
      <c r="B550" s="183"/>
      <c r="C550" s="183"/>
      <c r="D550" s="183"/>
      <c r="E550" s="183"/>
      <c r="F550" s="183"/>
      <c r="G550" s="183"/>
    </row>
    <row r="551">
      <c r="A551" s="183"/>
      <c r="B551" s="183"/>
      <c r="C551" s="183"/>
      <c r="D551" s="183"/>
      <c r="E551" s="183"/>
      <c r="F551" s="183"/>
      <c r="G551" s="183"/>
    </row>
    <row r="552">
      <c r="A552" s="183"/>
      <c r="B552" s="183"/>
      <c r="C552" s="183"/>
      <c r="D552" s="183"/>
      <c r="E552" s="183"/>
      <c r="F552" s="183"/>
      <c r="G552" s="183"/>
    </row>
    <row r="553">
      <c r="A553" s="183"/>
      <c r="B553" s="183"/>
      <c r="C553" s="183"/>
      <c r="D553" s="183"/>
      <c r="E553" s="183"/>
      <c r="F553" s="183"/>
      <c r="G553" s="183"/>
    </row>
    <row r="554">
      <c r="A554" s="183"/>
      <c r="B554" s="183"/>
      <c r="C554" s="183"/>
      <c r="D554" s="183"/>
      <c r="E554" s="183"/>
      <c r="F554" s="183"/>
      <c r="G554" s="183"/>
    </row>
    <row r="555">
      <c r="A555" s="183"/>
      <c r="B555" s="183"/>
      <c r="C555" s="183"/>
      <c r="D555" s="183"/>
      <c r="E555" s="183"/>
      <c r="F555" s="183"/>
      <c r="G555" s="183"/>
    </row>
    <row r="556">
      <c r="A556" s="183"/>
      <c r="B556" s="183"/>
      <c r="C556" s="183"/>
      <c r="D556" s="183"/>
      <c r="E556" s="183"/>
      <c r="F556" s="183"/>
      <c r="G556" s="183"/>
    </row>
    <row r="557">
      <c r="A557" s="183"/>
      <c r="B557" s="183"/>
      <c r="C557" s="183"/>
      <c r="D557" s="183"/>
      <c r="E557" s="183"/>
      <c r="F557" s="183"/>
      <c r="G557" s="183"/>
    </row>
    <row r="558">
      <c r="A558" s="183"/>
      <c r="B558" s="183"/>
      <c r="C558" s="183"/>
      <c r="D558" s="183"/>
      <c r="E558" s="183"/>
      <c r="F558" s="183"/>
      <c r="G558" s="183"/>
    </row>
    <row r="559">
      <c r="A559" s="183"/>
      <c r="B559" s="183"/>
      <c r="C559" s="183"/>
      <c r="D559" s="183"/>
      <c r="E559" s="183"/>
      <c r="F559" s="183"/>
      <c r="G559" s="183"/>
    </row>
    <row r="560">
      <c r="A560" s="183"/>
      <c r="B560" s="183"/>
      <c r="C560" s="183"/>
      <c r="D560" s="183"/>
      <c r="E560" s="183"/>
      <c r="F560" s="183"/>
      <c r="G560" s="183"/>
    </row>
    <row r="561">
      <c r="A561" s="183"/>
      <c r="B561" s="183"/>
      <c r="C561" s="183"/>
      <c r="D561" s="183"/>
      <c r="E561" s="183"/>
      <c r="F561" s="183"/>
      <c r="G561" s="183"/>
    </row>
    <row r="562">
      <c r="A562" s="183"/>
      <c r="B562" s="183"/>
      <c r="C562" s="183"/>
      <c r="D562" s="183"/>
      <c r="E562" s="183"/>
      <c r="F562" s="183"/>
      <c r="G562" s="183"/>
    </row>
    <row r="563">
      <c r="A563" s="183"/>
      <c r="B563" s="183"/>
      <c r="C563" s="183"/>
      <c r="D563" s="183"/>
      <c r="E563" s="183"/>
      <c r="F563" s="183"/>
      <c r="G563" s="183"/>
    </row>
    <row r="564">
      <c r="A564" s="183"/>
      <c r="B564" s="183"/>
      <c r="C564" s="183"/>
      <c r="D564" s="183"/>
      <c r="E564" s="183"/>
      <c r="F564" s="183"/>
      <c r="G564" s="183"/>
    </row>
    <row r="565">
      <c r="A565" s="183"/>
      <c r="B565" s="183"/>
      <c r="C565" s="183"/>
      <c r="D565" s="183"/>
      <c r="E565" s="183"/>
      <c r="F565" s="183"/>
      <c r="G565" s="183"/>
    </row>
    <row r="566">
      <c r="A566" s="183"/>
      <c r="B566" s="183"/>
      <c r="C566" s="183"/>
      <c r="D566" s="183"/>
      <c r="E566" s="183"/>
      <c r="F566" s="183"/>
      <c r="G566" s="183"/>
    </row>
    <row r="567">
      <c r="A567" s="183"/>
      <c r="B567" s="183"/>
      <c r="C567" s="183"/>
      <c r="D567" s="183"/>
      <c r="E567" s="183"/>
      <c r="F567" s="183"/>
      <c r="G567" s="183"/>
    </row>
    <row r="568">
      <c r="A568" s="183"/>
      <c r="B568" s="183"/>
      <c r="C568" s="183"/>
      <c r="D568" s="183"/>
      <c r="E568" s="183"/>
      <c r="F568" s="183"/>
      <c r="G568" s="183"/>
    </row>
    <row r="569">
      <c r="A569" s="183"/>
      <c r="B569" s="183"/>
      <c r="C569" s="183"/>
      <c r="D569" s="183"/>
      <c r="E569" s="183"/>
      <c r="F569" s="183"/>
      <c r="G569" s="183"/>
    </row>
    <row r="570">
      <c r="A570" s="183"/>
      <c r="B570" s="183"/>
      <c r="C570" s="183"/>
      <c r="D570" s="183"/>
      <c r="E570" s="183"/>
      <c r="F570" s="183"/>
      <c r="G570" s="183"/>
    </row>
    <row r="571">
      <c r="A571" s="183"/>
      <c r="B571" s="183"/>
      <c r="C571" s="183"/>
      <c r="D571" s="183"/>
      <c r="E571" s="183"/>
      <c r="F571" s="183"/>
      <c r="G571" s="183"/>
    </row>
    <row r="572">
      <c r="A572" s="183"/>
      <c r="B572" s="183"/>
      <c r="C572" s="183"/>
      <c r="D572" s="183"/>
      <c r="E572" s="183"/>
      <c r="F572" s="183"/>
      <c r="G572" s="183"/>
    </row>
    <row r="573">
      <c r="A573" s="183"/>
      <c r="B573" s="183"/>
      <c r="C573" s="183"/>
      <c r="D573" s="183"/>
      <c r="E573" s="183"/>
      <c r="F573" s="183"/>
      <c r="G573" s="183"/>
    </row>
    <row r="574">
      <c r="A574" s="183"/>
      <c r="B574" s="183"/>
      <c r="C574" s="183"/>
      <c r="D574" s="183"/>
      <c r="E574" s="183"/>
      <c r="F574" s="183"/>
      <c r="G574" s="183"/>
    </row>
    <row r="575">
      <c r="A575" s="183"/>
      <c r="B575" s="183"/>
      <c r="C575" s="183"/>
      <c r="D575" s="183"/>
      <c r="E575" s="183"/>
      <c r="F575" s="183"/>
      <c r="G575" s="183"/>
    </row>
    <row r="576">
      <c r="A576" s="183"/>
      <c r="B576" s="183"/>
      <c r="C576" s="183"/>
      <c r="D576" s="183"/>
      <c r="E576" s="183"/>
      <c r="F576" s="183"/>
      <c r="G576" s="183"/>
    </row>
    <row r="577">
      <c r="A577" s="183"/>
      <c r="B577" s="183"/>
      <c r="C577" s="183"/>
      <c r="D577" s="183"/>
      <c r="E577" s="183"/>
      <c r="F577" s="183"/>
      <c r="G577" s="183"/>
    </row>
    <row r="578">
      <c r="A578" s="183"/>
      <c r="B578" s="183"/>
      <c r="C578" s="183"/>
      <c r="D578" s="183"/>
      <c r="E578" s="183"/>
      <c r="F578" s="183"/>
      <c r="G578" s="183"/>
    </row>
    <row r="579">
      <c r="A579" s="183"/>
      <c r="B579" s="183"/>
      <c r="C579" s="183"/>
      <c r="D579" s="183"/>
      <c r="E579" s="183"/>
      <c r="F579" s="183"/>
      <c r="G579" s="183"/>
    </row>
    <row r="580">
      <c r="A580" s="183"/>
      <c r="B580" s="183"/>
      <c r="C580" s="183"/>
      <c r="D580" s="183"/>
      <c r="E580" s="183"/>
      <c r="F580" s="183"/>
      <c r="G580" s="183"/>
    </row>
    <row r="581">
      <c r="A581" s="183"/>
      <c r="B581" s="183"/>
      <c r="C581" s="183"/>
      <c r="D581" s="183"/>
      <c r="E581" s="183"/>
      <c r="F581" s="183"/>
      <c r="G581" s="183"/>
    </row>
    <row r="582">
      <c r="A582" s="183"/>
      <c r="B582" s="183"/>
      <c r="C582" s="183"/>
      <c r="D582" s="183"/>
      <c r="E582" s="183"/>
      <c r="F582" s="183"/>
      <c r="G582" s="183"/>
    </row>
    <row r="583">
      <c r="A583" s="183"/>
      <c r="B583" s="183"/>
      <c r="C583" s="183"/>
      <c r="D583" s="183"/>
      <c r="E583" s="183"/>
      <c r="F583" s="183"/>
      <c r="G583" s="183"/>
    </row>
    <row r="584">
      <c r="A584" s="183"/>
      <c r="B584" s="183"/>
      <c r="C584" s="183"/>
      <c r="D584" s="183"/>
      <c r="E584" s="183"/>
      <c r="F584" s="183"/>
      <c r="G584" s="183"/>
    </row>
    <row r="585">
      <c r="A585" s="183"/>
      <c r="B585" s="183"/>
      <c r="C585" s="183"/>
      <c r="D585" s="183"/>
      <c r="E585" s="183"/>
      <c r="F585" s="183"/>
      <c r="G585" s="183"/>
    </row>
    <row r="586">
      <c r="A586" s="183"/>
      <c r="B586" s="183"/>
      <c r="C586" s="183"/>
      <c r="D586" s="183"/>
      <c r="E586" s="183"/>
      <c r="F586" s="183"/>
      <c r="G586" s="183"/>
    </row>
    <row r="587">
      <c r="A587" s="183"/>
      <c r="B587" s="183"/>
      <c r="C587" s="183"/>
      <c r="D587" s="183"/>
      <c r="E587" s="183"/>
      <c r="F587" s="183"/>
      <c r="G587" s="183"/>
    </row>
    <row r="588">
      <c r="A588" s="183"/>
      <c r="B588" s="183"/>
      <c r="C588" s="183"/>
      <c r="D588" s="183"/>
      <c r="E588" s="183"/>
      <c r="F588" s="183"/>
      <c r="G588" s="183"/>
    </row>
    <row r="589">
      <c r="A589" s="183"/>
      <c r="B589" s="183"/>
      <c r="C589" s="183"/>
      <c r="D589" s="183"/>
      <c r="E589" s="183"/>
      <c r="F589" s="183"/>
      <c r="G589" s="183"/>
    </row>
    <row r="590">
      <c r="A590" s="183"/>
      <c r="B590" s="183"/>
      <c r="C590" s="183"/>
      <c r="D590" s="183"/>
      <c r="E590" s="183"/>
      <c r="F590" s="183"/>
      <c r="G590" s="183"/>
    </row>
    <row r="591">
      <c r="A591" s="183"/>
      <c r="B591" s="183"/>
      <c r="C591" s="183"/>
      <c r="D591" s="183"/>
      <c r="E591" s="183"/>
      <c r="F591" s="183"/>
      <c r="G591" s="183"/>
    </row>
    <row r="592">
      <c r="A592" s="183"/>
      <c r="B592" s="183"/>
      <c r="C592" s="183"/>
      <c r="D592" s="183"/>
      <c r="E592" s="183"/>
      <c r="F592" s="183"/>
      <c r="G592" s="183"/>
    </row>
    <row r="593">
      <c r="A593" s="183"/>
      <c r="B593" s="183"/>
      <c r="C593" s="183"/>
      <c r="D593" s="183"/>
      <c r="E593" s="183"/>
      <c r="F593" s="183"/>
      <c r="G593" s="183"/>
    </row>
    <row r="594">
      <c r="A594" s="183"/>
      <c r="B594" s="183"/>
      <c r="C594" s="183"/>
      <c r="D594" s="183"/>
      <c r="E594" s="183"/>
      <c r="F594" s="183"/>
      <c r="G594" s="183"/>
    </row>
    <row r="595">
      <c r="A595" s="183"/>
      <c r="B595" s="183"/>
      <c r="C595" s="183"/>
      <c r="D595" s="183"/>
      <c r="E595" s="183"/>
      <c r="F595" s="183"/>
      <c r="G595" s="183"/>
    </row>
    <row r="596">
      <c r="A596" s="183"/>
      <c r="B596" s="183"/>
      <c r="C596" s="183"/>
      <c r="D596" s="183"/>
      <c r="E596" s="183"/>
      <c r="F596" s="183"/>
      <c r="G596" s="183"/>
    </row>
    <row r="597">
      <c r="A597" s="183"/>
      <c r="B597" s="183"/>
      <c r="C597" s="183"/>
      <c r="D597" s="183"/>
      <c r="E597" s="183"/>
      <c r="F597" s="183"/>
      <c r="G597" s="183"/>
    </row>
    <row r="598">
      <c r="A598" s="183"/>
      <c r="B598" s="183"/>
      <c r="C598" s="183"/>
      <c r="D598" s="183"/>
      <c r="E598" s="183"/>
      <c r="F598" s="183"/>
      <c r="G598" s="183"/>
    </row>
    <row r="599">
      <c r="A599" s="183"/>
      <c r="B599" s="183"/>
      <c r="C599" s="183"/>
      <c r="D599" s="183"/>
      <c r="E599" s="183"/>
      <c r="F599" s="183"/>
      <c r="G599" s="183"/>
    </row>
    <row r="600">
      <c r="A600" s="183"/>
      <c r="B600" s="183"/>
      <c r="C600" s="183"/>
      <c r="D600" s="183"/>
      <c r="E600" s="183"/>
      <c r="F600" s="183"/>
      <c r="G600" s="183"/>
    </row>
    <row r="601">
      <c r="A601" s="183"/>
      <c r="B601" s="183"/>
      <c r="C601" s="183"/>
      <c r="D601" s="183"/>
      <c r="E601" s="183"/>
      <c r="F601" s="183"/>
      <c r="G601" s="183"/>
    </row>
    <row r="602">
      <c r="A602" s="183"/>
      <c r="B602" s="183"/>
      <c r="C602" s="183"/>
      <c r="D602" s="183"/>
      <c r="E602" s="183"/>
      <c r="F602" s="183"/>
      <c r="G602" s="183"/>
    </row>
    <row r="603">
      <c r="A603" s="183"/>
      <c r="B603" s="183"/>
      <c r="C603" s="183"/>
      <c r="D603" s="183"/>
      <c r="E603" s="183"/>
      <c r="F603" s="183"/>
      <c r="G603" s="183"/>
    </row>
    <row r="604">
      <c r="A604" s="183"/>
      <c r="B604" s="183"/>
      <c r="C604" s="183"/>
      <c r="D604" s="183"/>
      <c r="E604" s="183"/>
      <c r="F604" s="183"/>
      <c r="G604" s="183"/>
    </row>
    <row r="605">
      <c r="A605" s="183"/>
      <c r="B605" s="183"/>
      <c r="C605" s="183"/>
      <c r="D605" s="183"/>
      <c r="E605" s="183"/>
      <c r="F605" s="183"/>
      <c r="G605" s="183"/>
    </row>
    <row r="606">
      <c r="A606" s="183"/>
      <c r="B606" s="183"/>
      <c r="C606" s="183"/>
      <c r="D606" s="183"/>
      <c r="E606" s="183"/>
      <c r="F606" s="183"/>
      <c r="G606" s="183"/>
    </row>
    <row r="607">
      <c r="A607" s="183"/>
      <c r="B607" s="183"/>
      <c r="C607" s="183"/>
      <c r="D607" s="183"/>
      <c r="E607" s="183"/>
      <c r="F607" s="183"/>
      <c r="G607" s="183"/>
    </row>
    <row r="608">
      <c r="A608" s="183"/>
      <c r="B608" s="183"/>
      <c r="C608" s="183"/>
      <c r="D608" s="183"/>
      <c r="E608" s="183"/>
      <c r="F608" s="183"/>
      <c r="G608" s="183"/>
    </row>
    <row r="609">
      <c r="A609" s="183"/>
      <c r="B609" s="183"/>
      <c r="C609" s="183"/>
      <c r="D609" s="183"/>
      <c r="E609" s="183"/>
      <c r="F609" s="183"/>
      <c r="G609" s="183"/>
    </row>
    <row r="610">
      <c r="A610" s="183"/>
      <c r="B610" s="183"/>
      <c r="C610" s="183"/>
      <c r="D610" s="183"/>
      <c r="E610" s="183"/>
      <c r="F610" s="183"/>
      <c r="G610" s="183"/>
    </row>
    <row r="611">
      <c r="A611" s="183"/>
      <c r="B611" s="183"/>
      <c r="C611" s="183"/>
      <c r="D611" s="183"/>
      <c r="E611" s="183"/>
      <c r="F611" s="183"/>
      <c r="G611" s="183"/>
    </row>
    <row r="612">
      <c r="A612" s="183"/>
      <c r="B612" s="183"/>
      <c r="C612" s="183"/>
      <c r="D612" s="183"/>
      <c r="E612" s="183"/>
      <c r="F612" s="183"/>
      <c r="G612" s="183"/>
    </row>
    <row r="613">
      <c r="A613" s="183"/>
      <c r="B613" s="183"/>
      <c r="C613" s="183"/>
      <c r="D613" s="183"/>
      <c r="E613" s="183"/>
      <c r="F613" s="183"/>
      <c r="G613" s="183"/>
    </row>
    <row r="614">
      <c r="A614" s="183"/>
      <c r="B614" s="183"/>
      <c r="C614" s="183"/>
      <c r="D614" s="183"/>
      <c r="E614" s="183"/>
      <c r="F614" s="183"/>
      <c r="G614" s="183"/>
    </row>
    <row r="615">
      <c r="A615" s="183"/>
      <c r="B615" s="183"/>
      <c r="C615" s="183"/>
      <c r="D615" s="183"/>
      <c r="E615" s="183"/>
      <c r="F615" s="183"/>
      <c r="G615" s="183"/>
    </row>
    <row r="616">
      <c r="A616" s="183"/>
      <c r="B616" s="183"/>
      <c r="C616" s="183"/>
      <c r="D616" s="183"/>
      <c r="E616" s="183"/>
      <c r="F616" s="183"/>
      <c r="G616" s="183"/>
    </row>
    <row r="617">
      <c r="A617" s="183"/>
      <c r="B617" s="183"/>
      <c r="C617" s="183"/>
      <c r="D617" s="183"/>
      <c r="E617" s="183"/>
      <c r="F617" s="183"/>
      <c r="G617" s="183"/>
    </row>
    <row r="618">
      <c r="A618" s="183"/>
      <c r="B618" s="183"/>
      <c r="C618" s="183"/>
      <c r="D618" s="183"/>
      <c r="E618" s="183"/>
      <c r="F618" s="183"/>
      <c r="G618" s="183"/>
    </row>
    <row r="619">
      <c r="A619" s="183"/>
      <c r="B619" s="183"/>
      <c r="C619" s="183"/>
      <c r="D619" s="183"/>
      <c r="E619" s="183"/>
      <c r="F619" s="183"/>
      <c r="G619" s="183"/>
    </row>
    <row r="620">
      <c r="A620" s="183"/>
      <c r="B620" s="183"/>
      <c r="C620" s="183"/>
      <c r="D620" s="183"/>
      <c r="E620" s="183"/>
      <c r="F620" s="183"/>
      <c r="G620" s="183"/>
    </row>
    <row r="621">
      <c r="A621" s="183"/>
      <c r="B621" s="183"/>
      <c r="C621" s="183"/>
      <c r="D621" s="183"/>
      <c r="E621" s="183"/>
      <c r="F621" s="183"/>
      <c r="G621" s="183"/>
    </row>
    <row r="622">
      <c r="A622" s="183"/>
      <c r="B622" s="183"/>
      <c r="C622" s="183"/>
      <c r="D622" s="183"/>
      <c r="E622" s="183"/>
      <c r="F622" s="183"/>
      <c r="G622" s="183"/>
    </row>
    <row r="623">
      <c r="A623" s="183"/>
      <c r="B623" s="183"/>
      <c r="C623" s="183"/>
      <c r="D623" s="183"/>
      <c r="E623" s="183"/>
      <c r="F623" s="183"/>
      <c r="G623" s="183"/>
    </row>
    <row r="624">
      <c r="A624" s="183"/>
      <c r="B624" s="183"/>
      <c r="C624" s="183"/>
      <c r="D624" s="183"/>
      <c r="E624" s="183"/>
      <c r="F624" s="183"/>
      <c r="G624" s="183"/>
    </row>
    <row r="625">
      <c r="A625" s="183"/>
      <c r="B625" s="183"/>
      <c r="C625" s="183"/>
      <c r="D625" s="183"/>
      <c r="E625" s="183"/>
      <c r="F625" s="183"/>
      <c r="G625" s="183"/>
    </row>
    <row r="626">
      <c r="A626" s="183"/>
      <c r="B626" s="183"/>
      <c r="C626" s="183"/>
      <c r="D626" s="183"/>
      <c r="E626" s="183"/>
      <c r="F626" s="183"/>
      <c r="G626" s="183"/>
    </row>
    <row r="627">
      <c r="A627" s="183"/>
      <c r="B627" s="183"/>
      <c r="C627" s="183"/>
      <c r="D627" s="183"/>
      <c r="E627" s="183"/>
      <c r="F627" s="183"/>
      <c r="G627" s="183"/>
    </row>
    <row r="628">
      <c r="A628" s="183"/>
      <c r="B628" s="183"/>
      <c r="C628" s="183"/>
      <c r="D628" s="183"/>
      <c r="E628" s="183"/>
      <c r="F628" s="183"/>
      <c r="G628" s="183"/>
    </row>
    <row r="629">
      <c r="A629" s="183"/>
      <c r="B629" s="183"/>
      <c r="C629" s="183"/>
      <c r="D629" s="183"/>
      <c r="E629" s="183"/>
      <c r="F629" s="183"/>
      <c r="G629" s="183"/>
    </row>
    <row r="630">
      <c r="A630" s="183"/>
      <c r="B630" s="183"/>
      <c r="C630" s="183"/>
      <c r="D630" s="183"/>
      <c r="E630" s="183"/>
      <c r="F630" s="183"/>
      <c r="G630" s="183"/>
    </row>
    <row r="631">
      <c r="A631" s="183"/>
      <c r="B631" s="183"/>
      <c r="C631" s="183"/>
      <c r="D631" s="183"/>
      <c r="E631" s="183"/>
      <c r="F631" s="183"/>
      <c r="G631" s="183"/>
    </row>
    <row r="632">
      <c r="A632" s="183"/>
      <c r="B632" s="183"/>
      <c r="C632" s="183"/>
      <c r="D632" s="183"/>
      <c r="E632" s="183"/>
      <c r="F632" s="183"/>
      <c r="G632" s="183"/>
    </row>
    <row r="633">
      <c r="A633" s="183"/>
      <c r="B633" s="183"/>
      <c r="C633" s="183"/>
      <c r="D633" s="183"/>
      <c r="E633" s="183"/>
      <c r="F633" s="183"/>
      <c r="G633" s="183"/>
    </row>
    <row r="634">
      <c r="A634" s="183"/>
      <c r="B634" s="183"/>
      <c r="C634" s="183"/>
      <c r="D634" s="183"/>
      <c r="E634" s="183"/>
      <c r="F634" s="183"/>
      <c r="G634" s="183"/>
    </row>
    <row r="635">
      <c r="A635" s="183"/>
      <c r="B635" s="183"/>
      <c r="C635" s="183"/>
      <c r="D635" s="183"/>
      <c r="E635" s="183"/>
      <c r="F635" s="183"/>
      <c r="G635" s="183"/>
    </row>
    <row r="636">
      <c r="A636" s="183"/>
      <c r="B636" s="183"/>
      <c r="C636" s="183"/>
      <c r="D636" s="183"/>
      <c r="E636" s="183"/>
      <c r="F636" s="183"/>
      <c r="G636" s="183"/>
    </row>
    <row r="637">
      <c r="A637" s="183"/>
      <c r="B637" s="183"/>
      <c r="C637" s="183"/>
      <c r="D637" s="183"/>
      <c r="E637" s="183"/>
      <c r="F637" s="183"/>
      <c r="G637" s="183"/>
    </row>
    <row r="638">
      <c r="A638" s="183"/>
      <c r="B638" s="183"/>
      <c r="C638" s="183"/>
      <c r="D638" s="183"/>
      <c r="E638" s="183"/>
      <c r="F638" s="183"/>
      <c r="G638" s="183"/>
    </row>
    <row r="639">
      <c r="A639" s="183"/>
      <c r="B639" s="183"/>
      <c r="C639" s="183"/>
      <c r="D639" s="183"/>
      <c r="E639" s="183"/>
      <c r="F639" s="183"/>
      <c r="G639" s="183"/>
    </row>
    <row r="640">
      <c r="A640" s="183"/>
      <c r="B640" s="183"/>
      <c r="C640" s="183"/>
      <c r="D640" s="183"/>
      <c r="E640" s="183"/>
      <c r="F640" s="183"/>
      <c r="G640" s="183"/>
    </row>
    <row r="641">
      <c r="A641" s="183"/>
      <c r="B641" s="183"/>
      <c r="C641" s="183"/>
      <c r="D641" s="183"/>
      <c r="E641" s="183"/>
      <c r="F641" s="183"/>
      <c r="G641" s="183"/>
    </row>
    <row r="642">
      <c r="A642" s="183"/>
      <c r="B642" s="183"/>
      <c r="C642" s="183"/>
      <c r="D642" s="183"/>
      <c r="E642" s="183"/>
      <c r="F642" s="183"/>
      <c r="G642" s="183"/>
    </row>
    <row r="643">
      <c r="A643" s="183"/>
      <c r="B643" s="183"/>
      <c r="C643" s="183"/>
      <c r="D643" s="183"/>
      <c r="E643" s="183"/>
      <c r="F643" s="183"/>
      <c r="G643" s="183"/>
    </row>
    <row r="644">
      <c r="A644" s="183"/>
      <c r="B644" s="183"/>
      <c r="C644" s="183"/>
      <c r="D644" s="183"/>
      <c r="E644" s="183"/>
      <c r="F644" s="183"/>
      <c r="G644" s="183"/>
    </row>
    <row r="645">
      <c r="A645" s="183"/>
      <c r="B645" s="183"/>
      <c r="C645" s="183"/>
      <c r="D645" s="183"/>
      <c r="E645" s="183"/>
      <c r="F645" s="183"/>
      <c r="G645" s="183"/>
    </row>
    <row r="646">
      <c r="A646" s="183"/>
      <c r="B646" s="183"/>
      <c r="C646" s="183"/>
      <c r="D646" s="183"/>
      <c r="E646" s="183"/>
      <c r="F646" s="183"/>
      <c r="G646" s="183"/>
    </row>
    <row r="647">
      <c r="A647" s="183"/>
      <c r="B647" s="183"/>
      <c r="C647" s="183"/>
      <c r="D647" s="183"/>
      <c r="E647" s="183"/>
      <c r="F647" s="183"/>
      <c r="G647" s="183"/>
    </row>
    <row r="648">
      <c r="A648" s="183"/>
      <c r="B648" s="183"/>
      <c r="C648" s="183"/>
      <c r="D648" s="183"/>
      <c r="E648" s="183"/>
      <c r="F648" s="183"/>
      <c r="G648" s="183"/>
    </row>
    <row r="649">
      <c r="A649" s="183"/>
      <c r="B649" s="183"/>
      <c r="C649" s="183"/>
      <c r="D649" s="183"/>
      <c r="E649" s="183"/>
      <c r="F649" s="183"/>
      <c r="G649" s="183"/>
    </row>
    <row r="650">
      <c r="A650" s="183"/>
      <c r="B650" s="183"/>
      <c r="C650" s="183"/>
      <c r="D650" s="183"/>
      <c r="E650" s="183"/>
      <c r="F650" s="183"/>
      <c r="G650" s="183"/>
    </row>
    <row r="651">
      <c r="A651" s="183"/>
      <c r="B651" s="183"/>
      <c r="C651" s="183"/>
      <c r="D651" s="183"/>
      <c r="E651" s="183"/>
      <c r="F651" s="183"/>
      <c r="G651" s="183"/>
    </row>
    <row r="652">
      <c r="A652" s="183"/>
      <c r="B652" s="183"/>
      <c r="C652" s="183"/>
      <c r="D652" s="183"/>
      <c r="E652" s="183"/>
      <c r="F652" s="183"/>
      <c r="G652" s="183"/>
    </row>
    <row r="653">
      <c r="A653" s="183"/>
      <c r="B653" s="183"/>
      <c r="C653" s="183"/>
      <c r="D653" s="183"/>
      <c r="E653" s="183"/>
      <c r="F653" s="183"/>
      <c r="G653" s="183"/>
    </row>
    <row r="654">
      <c r="A654" s="183"/>
      <c r="B654" s="183"/>
      <c r="C654" s="183"/>
      <c r="D654" s="183"/>
      <c r="E654" s="183"/>
      <c r="F654" s="183"/>
      <c r="G654" s="183"/>
    </row>
    <row r="655">
      <c r="A655" s="183"/>
      <c r="B655" s="183"/>
      <c r="C655" s="183"/>
      <c r="D655" s="183"/>
      <c r="E655" s="183"/>
      <c r="F655" s="183"/>
      <c r="G655" s="183"/>
    </row>
    <row r="656">
      <c r="A656" s="183"/>
      <c r="B656" s="183"/>
      <c r="C656" s="183"/>
      <c r="D656" s="183"/>
      <c r="E656" s="183"/>
      <c r="F656" s="183"/>
      <c r="G656" s="183"/>
    </row>
    <row r="657">
      <c r="A657" s="183"/>
      <c r="B657" s="183"/>
      <c r="C657" s="183"/>
      <c r="D657" s="183"/>
      <c r="E657" s="183"/>
      <c r="F657" s="183"/>
      <c r="G657" s="183"/>
    </row>
    <row r="658">
      <c r="A658" s="183"/>
      <c r="B658" s="183"/>
      <c r="C658" s="183"/>
      <c r="D658" s="183"/>
      <c r="E658" s="183"/>
      <c r="F658" s="183"/>
      <c r="G658" s="183"/>
    </row>
    <row r="659">
      <c r="A659" s="183"/>
      <c r="B659" s="183"/>
      <c r="C659" s="183"/>
      <c r="D659" s="183"/>
      <c r="E659" s="183"/>
      <c r="F659" s="183"/>
      <c r="G659" s="183"/>
    </row>
    <row r="660">
      <c r="A660" s="183"/>
      <c r="B660" s="183"/>
      <c r="C660" s="183"/>
      <c r="D660" s="183"/>
      <c r="E660" s="183"/>
      <c r="F660" s="183"/>
      <c r="G660" s="183"/>
    </row>
    <row r="661">
      <c r="A661" s="183"/>
      <c r="B661" s="183"/>
      <c r="C661" s="183"/>
      <c r="D661" s="183"/>
      <c r="E661" s="183"/>
      <c r="F661" s="183"/>
      <c r="G661" s="183"/>
    </row>
    <row r="662">
      <c r="A662" s="183"/>
      <c r="B662" s="183"/>
      <c r="C662" s="183"/>
      <c r="D662" s="183"/>
      <c r="E662" s="183"/>
      <c r="F662" s="183"/>
      <c r="G662" s="183"/>
    </row>
    <row r="663">
      <c r="A663" s="183"/>
      <c r="B663" s="183"/>
      <c r="C663" s="183"/>
      <c r="D663" s="183"/>
      <c r="E663" s="183"/>
      <c r="F663" s="183"/>
      <c r="G663" s="183"/>
    </row>
    <row r="664">
      <c r="A664" s="183"/>
      <c r="B664" s="183"/>
      <c r="C664" s="183"/>
      <c r="D664" s="183"/>
      <c r="E664" s="183"/>
      <c r="F664" s="183"/>
      <c r="G664" s="183"/>
    </row>
    <row r="665">
      <c r="A665" s="183"/>
      <c r="B665" s="183"/>
      <c r="C665" s="183"/>
      <c r="D665" s="183"/>
      <c r="E665" s="183"/>
      <c r="F665" s="183"/>
      <c r="G665" s="183"/>
    </row>
    <row r="666">
      <c r="A666" s="183"/>
      <c r="B666" s="183"/>
      <c r="C666" s="183"/>
      <c r="D666" s="183"/>
      <c r="E666" s="183"/>
      <c r="F666" s="183"/>
      <c r="G666" s="183"/>
    </row>
    <row r="667">
      <c r="A667" s="183"/>
      <c r="B667" s="183"/>
      <c r="C667" s="183"/>
      <c r="D667" s="183"/>
      <c r="E667" s="183"/>
      <c r="F667" s="183"/>
      <c r="G667" s="183"/>
    </row>
    <row r="668">
      <c r="A668" s="183"/>
      <c r="B668" s="183"/>
      <c r="C668" s="183"/>
      <c r="D668" s="183"/>
      <c r="E668" s="183"/>
      <c r="F668" s="183"/>
      <c r="G668" s="183"/>
    </row>
    <row r="669">
      <c r="A669" s="183"/>
      <c r="B669" s="183"/>
      <c r="C669" s="183"/>
      <c r="D669" s="183"/>
      <c r="E669" s="183"/>
      <c r="F669" s="183"/>
      <c r="G669" s="183"/>
    </row>
    <row r="670">
      <c r="A670" s="183"/>
      <c r="B670" s="183"/>
      <c r="C670" s="183"/>
      <c r="D670" s="183"/>
      <c r="E670" s="183"/>
      <c r="F670" s="183"/>
      <c r="G670" s="183"/>
    </row>
    <row r="671">
      <c r="A671" s="183"/>
      <c r="B671" s="183"/>
      <c r="C671" s="183"/>
      <c r="D671" s="183"/>
      <c r="E671" s="183"/>
      <c r="F671" s="183"/>
      <c r="G671" s="183"/>
    </row>
    <row r="672">
      <c r="A672" s="183"/>
      <c r="B672" s="183"/>
      <c r="C672" s="183"/>
      <c r="D672" s="183"/>
      <c r="E672" s="183"/>
      <c r="F672" s="183"/>
      <c r="G672" s="183"/>
    </row>
    <row r="673">
      <c r="A673" s="183"/>
      <c r="B673" s="183"/>
      <c r="C673" s="183"/>
      <c r="D673" s="183"/>
      <c r="E673" s="183"/>
      <c r="F673" s="183"/>
      <c r="G673" s="183"/>
    </row>
    <row r="674">
      <c r="A674" s="183"/>
      <c r="B674" s="183"/>
      <c r="C674" s="183"/>
      <c r="D674" s="183"/>
      <c r="E674" s="183"/>
      <c r="F674" s="183"/>
      <c r="G674" s="183"/>
    </row>
    <row r="675">
      <c r="A675" s="183"/>
      <c r="B675" s="183"/>
      <c r="C675" s="183"/>
      <c r="D675" s="183"/>
      <c r="E675" s="183"/>
      <c r="F675" s="183"/>
      <c r="G675" s="183"/>
    </row>
    <row r="676">
      <c r="A676" s="183"/>
      <c r="B676" s="183"/>
      <c r="C676" s="183"/>
      <c r="D676" s="183"/>
      <c r="E676" s="183"/>
      <c r="F676" s="183"/>
      <c r="G676" s="183"/>
    </row>
    <row r="677">
      <c r="A677" s="183"/>
      <c r="B677" s="183"/>
      <c r="C677" s="183"/>
      <c r="D677" s="183"/>
      <c r="E677" s="183"/>
      <c r="F677" s="183"/>
      <c r="G677" s="183"/>
    </row>
    <row r="678">
      <c r="A678" s="183"/>
      <c r="B678" s="183"/>
      <c r="C678" s="183"/>
      <c r="D678" s="183"/>
      <c r="E678" s="183"/>
      <c r="F678" s="183"/>
      <c r="G678" s="183"/>
    </row>
    <row r="679">
      <c r="A679" s="183"/>
      <c r="B679" s="183"/>
      <c r="C679" s="183"/>
      <c r="D679" s="183"/>
      <c r="E679" s="183"/>
      <c r="F679" s="183"/>
      <c r="G679" s="183"/>
    </row>
    <row r="680">
      <c r="A680" s="183"/>
      <c r="B680" s="183"/>
      <c r="C680" s="183"/>
      <c r="D680" s="183"/>
      <c r="E680" s="183"/>
      <c r="F680" s="183"/>
      <c r="G680" s="183"/>
    </row>
    <row r="681">
      <c r="A681" s="183"/>
      <c r="B681" s="183"/>
      <c r="C681" s="183"/>
      <c r="D681" s="183"/>
      <c r="E681" s="183"/>
      <c r="F681" s="183"/>
      <c r="G681" s="183"/>
    </row>
    <row r="682">
      <c r="A682" s="183"/>
      <c r="B682" s="183"/>
      <c r="C682" s="183"/>
      <c r="D682" s="183"/>
      <c r="E682" s="183"/>
      <c r="F682" s="183"/>
      <c r="G682" s="183"/>
    </row>
    <row r="683">
      <c r="A683" s="183"/>
      <c r="B683" s="183"/>
      <c r="C683" s="183"/>
      <c r="D683" s="183"/>
      <c r="E683" s="183"/>
      <c r="F683" s="183"/>
      <c r="G683" s="183"/>
    </row>
    <row r="684">
      <c r="A684" s="183"/>
      <c r="B684" s="183"/>
      <c r="C684" s="183"/>
      <c r="D684" s="183"/>
      <c r="E684" s="183"/>
      <c r="F684" s="183"/>
      <c r="G684" s="183"/>
    </row>
    <row r="685">
      <c r="A685" s="183"/>
      <c r="B685" s="183"/>
      <c r="C685" s="183"/>
      <c r="D685" s="183"/>
      <c r="E685" s="183"/>
      <c r="F685" s="183"/>
      <c r="G685" s="183"/>
    </row>
    <row r="686">
      <c r="A686" s="183"/>
      <c r="B686" s="183"/>
      <c r="C686" s="183"/>
      <c r="D686" s="183"/>
      <c r="E686" s="183"/>
      <c r="F686" s="183"/>
      <c r="G686" s="183"/>
    </row>
    <row r="687">
      <c r="A687" s="183"/>
      <c r="B687" s="183"/>
      <c r="C687" s="183"/>
      <c r="D687" s="183"/>
      <c r="E687" s="183"/>
      <c r="F687" s="183"/>
      <c r="G687" s="183"/>
    </row>
    <row r="688">
      <c r="A688" s="183"/>
      <c r="B688" s="183"/>
      <c r="C688" s="183"/>
      <c r="D688" s="183"/>
      <c r="E688" s="183"/>
      <c r="F688" s="183"/>
      <c r="G688" s="183"/>
    </row>
    <row r="689">
      <c r="A689" s="183"/>
      <c r="B689" s="183"/>
      <c r="C689" s="183"/>
      <c r="D689" s="183"/>
      <c r="E689" s="183"/>
      <c r="F689" s="183"/>
      <c r="G689" s="183"/>
    </row>
    <row r="690">
      <c r="A690" s="183"/>
      <c r="B690" s="183"/>
      <c r="C690" s="183"/>
      <c r="D690" s="183"/>
      <c r="E690" s="183"/>
      <c r="F690" s="183"/>
      <c r="G690" s="183"/>
    </row>
    <row r="691">
      <c r="A691" s="183"/>
      <c r="B691" s="183"/>
      <c r="C691" s="183"/>
      <c r="D691" s="183"/>
      <c r="E691" s="183"/>
      <c r="F691" s="183"/>
      <c r="G691" s="183"/>
    </row>
    <row r="692">
      <c r="A692" s="183"/>
      <c r="B692" s="183"/>
      <c r="C692" s="183"/>
      <c r="D692" s="183"/>
      <c r="E692" s="183"/>
      <c r="F692" s="183"/>
      <c r="G692" s="183"/>
    </row>
    <row r="693">
      <c r="A693" s="183"/>
      <c r="B693" s="183"/>
      <c r="C693" s="183"/>
      <c r="D693" s="183"/>
      <c r="E693" s="183"/>
      <c r="F693" s="183"/>
      <c r="G693" s="183"/>
    </row>
    <row r="694">
      <c r="A694" s="183"/>
      <c r="B694" s="183"/>
      <c r="C694" s="183"/>
      <c r="D694" s="183"/>
      <c r="E694" s="183"/>
      <c r="F694" s="183"/>
      <c r="G694" s="183"/>
    </row>
    <row r="695">
      <c r="A695" s="183"/>
      <c r="B695" s="183"/>
      <c r="C695" s="183"/>
      <c r="D695" s="183"/>
      <c r="E695" s="183"/>
      <c r="F695" s="183"/>
      <c r="G695" s="183"/>
    </row>
    <row r="696">
      <c r="A696" s="183"/>
      <c r="B696" s="183"/>
      <c r="C696" s="183"/>
      <c r="D696" s="183"/>
      <c r="E696" s="183"/>
      <c r="F696" s="183"/>
      <c r="G696" s="183"/>
    </row>
    <row r="697">
      <c r="A697" s="183"/>
      <c r="B697" s="183"/>
      <c r="C697" s="183"/>
      <c r="D697" s="183"/>
      <c r="E697" s="183"/>
      <c r="F697" s="183"/>
      <c r="G697" s="183"/>
    </row>
    <row r="698">
      <c r="A698" s="183"/>
      <c r="B698" s="183"/>
      <c r="C698" s="183"/>
      <c r="D698" s="183"/>
      <c r="E698" s="183"/>
      <c r="F698" s="183"/>
      <c r="G698" s="183"/>
    </row>
    <row r="699">
      <c r="A699" s="183"/>
      <c r="B699" s="183"/>
      <c r="C699" s="183"/>
      <c r="D699" s="183"/>
      <c r="E699" s="183"/>
      <c r="F699" s="183"/>
      <c r="G699" s="183"/>
    </row>
    <row r="700">
      <c r="A700" s="183"/>
      <c r="B700" s="183"/>
      <c r="C700" s="183"/>
      <c r="D700" s="183"/>
      <c r="E700" s="183"/>
      <c r="F700" s="183"/>
      <c r="G700" s="183"/>
    </row>
    <row r="701">
      <c r="A701" s="183"/>
      <c r="B701" s="183"/>
      <c r="C701" s="183"/>
      <c r="D701" s="183"/>
      <c r="E701" s="183"/>
      <c r="F701" s="183"/>
      <c r="G701" s="183"/>
    </row>
    <row r="702">
      <c r="A702" s="183"/>
      <c r="B702" s="183"/>
      <c r="C702" s="183"/>
      <c r="D702" s="183"/>
      <c r="E702" s="183"/>
      <c r="F702" s="183"/>
      <c r="G702" s="183"/>
    </row>
    <row r="703">
      <c r="A703" s="183"/>
      <c r="B703" s="183"/>
      <c r="C703" s="183"/>
      <c r="D703" s="183"/>
      <c r="E703" s="183"/>
      <c r="F703" s="183"/>
      <c r="G703" s="183"/>
    </row>
    <row r="704">
      <c r="A704" s="183"/>
      <c r="B704" s="183"/>
      <c r="C704" s="183"/>
      <c r="D704" s="183"/>
      <c r="E704" s="183"/>
      <c r="F704" s="183"/>
      <c r="G704" s="183"/>
    </row>
    <row r="705">
      <c r="A705" s="183"/>
      <c r="B705" s="183"/>
      <c r="C705" s="183"/>
      <c r="D705" s="183"/>
      <c r="E705" s="183"/>
      <c r="F705" s="183"/>
      <c r="G705" s="183"/>
    </row>
    <row r="706">
      <c r="A706" s="183"/>
      <c r="B706" s="183"/>
      <c r="C706" s="183"/>
      <c r="D706" s="183"/>
      <c r="E706" s="183"/>
      <c r="F706" s="183"/>
      <c r="G706" s="183"/>
    </row>
    <row r="707">
      <c r="A707" s="183"/>
      <c r="B707" s="183"/>
      <c r="C707" s="183"/>
      <c r="D707" s="183"/>
      <c r="E707" s="183"/>
      <c r="F707" s="183"/>
      <c r="G707" s="183"/>
    </row>
    <row r="708">
      <c r="A708" s="183"/>
      <c r="B708" s="183"/>
      <c r="C708" s="183"/>
      <c r="D708" s="183"/>
      <c r="E708" s="183"/>
      <c r="F708" s="183"/>
      <c r="G708" s="183"/>
    </row>
    <row r="709">
      <c r="A709" s="183"/>
      <c r="B709" s="183"/>
      <c r="C709" s="183"/>
      <c r="D709" s="183"/>
      <c r="E709" s="183"/>
      <c r="F709" s="183"/>
      <c r="G709" s="183"/>
    </row>
    <row r="710">
      <c r="A710" s="183"/>
      <c r="B710" s="183"/>
      <c r="C710" s="183"/>
      <c r="D710" s="183"/>
      <c r="E710" s="183"/>
      <c r="F710" s="183"/>
      <c r="G710" s="183"/>
    </row>
    <row r="711">
      <c r="A711" s="183"/>
      <c r="B711" s="183"/>
      <c r="C711" s="183"/>
      <c r="D711" s="183"/>
      <c r="E711" s="183"/>
      <c r="F711" s="183"/>
      <c r="G711" s="183"/>
    </row>
    <row r="712">
      <c r="A712" s="183"/>
      <c r="B712" s="183"/>
      <c r="C712" s="183"/>
      <c r="D712" s="183"/>
      <c r="E712" s="183"/>
      <c r="F712" s="183"/>
      <c r="G712" s="183"/>
    </row>
    <row r="713">
      <c r="A713" s="183"/>
      <c r="B713" s="183"/>
      <c r="C713" s="183"/>
      <c r="D713" s="183"/>
      <c r="E713" s="183"/>
      <c r="F713" s="183"/>
      <c r="G713" s="183"/>
    </row>
    <row r="714">
      <c r="A714" s="183"/>
      <c r="B714" s="183"/>
      <c r="C714" s="183"/>
      <c r="D714" s="183"/>
      <c r="E714" s="183"/>
      <c r="F714" s="183"/>
      <c r="G714" s="183"/>
    </row>
    <row r="715">
      <c r="A715" s="183"/>
      <c r="B715" s="183"/>
      <c r="C715" s="183"/>
      <c r="D715" s="183"/>
      <c r="E715" s="183"/>
      <c r="F715" s="183"/>
      <c r="G715" s="183"/>
    </row>
    <row r="716">
      <c r="A716" s="183"/>
      <c r="B716" s="183"/>
      <c r="C716" s="183"/>
      <c r="D716" s="183"/>
      <c r="E716" s="183"/>
      <c r="F716" s="183"/>
      <c r="G716" s="183"/>
    </row>
    <row r="717">
      <c r="A717" s="183"/>
      <c r="B717" s="183"/>
      <c r="C717" s="183"/>
      <c r="D717" s="183"/>
      <c r="E717" s="183"/>
      <c r="F717" s="183"/>
      <c r="G717" s="183"/>
    </row>
    <row r="718">
      <c r="A718" s="183"/>
      <c r="B718" s="183"/>
      <c r="C718" s="183"/>
      <c r="D718" s="183"/>
      <c r="E718" s="183"/>
      <c r="F718" s="183"/>
      <c r="G718" s="183"/>
    </row>
    <row r="719">
      <c r="A719" s="183"/>
      <c r="B719" s="183"/>
      <c r="C719" s="183"/>
      <c r="D719" s="183"/>
      <c r="E719" s="183"/>
      <c r="F719" s="183"/>
      <c r="G719" s="183"/>
    </row>
    <row r="720">
      <c r="A720" s="183"/>
      <c r="B720" s="183"/>
      <c r="C720" s="183"/>
      <c r="D720" s="183"/>
      <c r="E720" s="183"/>
      <c r="F720" s="183"/>
      <c r="G720" s="183"/>
    </row>
    <row r="721">
      <c r="A721" s="183"/>
      <c r="B721" s="183"/>
      <c r="C721" s="183"/>
      <c r="D721" s="183"/>
      <c r="E721" s="183"/>
      <c r="F721" s="183"/>
      <c r="G721" s="183"/>
    </row>
    <row r="722">
      <c r="A722" s="183"/>
      <c r="B722" s="183"/>
      <c r="C722" s="183"/>
      <c r="D722" s="183"/>
      <c r="E722" s="183"/>
      <c r="F722" s="183"/>
      <c r="G722" s="183"/>
    </row>
    <row r="723">
      <c r="A723" s="183"/>
      <c r="B723" s="183"/>
      <c r="C723" s="183"/>
      <c r="D723" s="183"/>
      <c r="E723" s="183"/>
      <c r="F723" s="183"/>
      <c r="G723" s="183"/>
    </row>
    <row r="724">
      <c r="A724" s="183"/>
      <c r="B724" s="183"/>
      <c r="C724" s="183"/>
      <c r="D724" s="183"/>
      <c r="E724" s="183"/>
      <c r="F724" s="183"/>
      <c r="G724" s="183"/>
    </row>
    <row r="725">
      <c r="A725" s="183"/>
      <c r="B725" s="183"/>
      <c r="C725" s="183"/>
      <c r="D725" s="183"/>
      <c r="E725" s="183"/>
      <c r="F725" s="183"/>
      <c r="G725" s="183"/>
    </row>
    <row r="726">
      <c r="A726" s="183"/>
      <c r="B726" s="183"/>
      <c r="C726" s="183"/>
      <c r="D726" s="183"/>
      <c r="E726" s="183"/>
      <c r="F726" s="183"/>
      <c r="G726" s="183"/>
    </row>
    <row r="727">
      <c r="A727" s="183"/>
      <c r="B727" s="183"/>
      <c r="C727" s="183"/>
      <c r="D727" s="183"/>
      <c r="E727" s="183"/>
      <c r="F727" s="183"/>
      <c r="G727" s="183"/>
    </row>
    <row r="728">
      <c r="A728" s="183"/>
      <c r="B728" s="183"/>
      <c r="C728" s="183"/>
      <c r="D728" s="183"/>
      <c r="E728" s="183"/>
      <c r="F728" s="183"/>
      <c r="G728" s="183"/>
    </row>
    <row r="729">
      <c r="A729" s="183"/>
      <c r="B729" s="183"/>
      <c r="C729" s="183"/>
      <c r="D729" s="183"/>
      <c r="E729" s="183"/>
      <c r="F729" s="183"/>
      <c r="G729" s="183"/>
    </row>
    <row r="730">
      <c r="A730" s="183"/>
      <c r="B730" s="183"/>
      <c r="C730" s="183"/>
      <c r="D730" s="183"/>
      <c r="E730" s="183"/>
      <c r="F730" s="183"/>
      <c r="G730" s="183"/>
    </row>
    <row r="731">
      <c r="A731" s="183"/>
      <c r="B731" s="183"/>
      <c r="C731" s="183"/>
      <c r="D731" s="183"/>
      <c r="E731" s="183"/>
      <c r="F731" s="183"/>
      <c r="G731" s="183"/>
    </row>
    <row r="732">
      <c r="A732" s="183"/>
      <c r="B732" s="183"/>
      <c r="C732" s="183"/>
      <c r="D732" s="183"/>
      <c r="E732" s="183"/>
      <c r="F732" s="183"/>
      <c r="G732" s="183"/>
    </row>
    <row r="733">
      <c r="A733" s="183"/>
      <c r="B733" s="183"/>
      <c r="C733" s="183"/>
      <c r="D733" s="183"/>
      <c r="E733" s="183"/>
      <c r="F733" s="183"/>
      <c r="G733" s="183"/>
    </row>
    <row r="734">
      <c r="A734" s="183"/>
      <c r="B734" s="183"/>
      <c r="C734" s="183"/>
      <c r="D734" s="183"/>
      <c r="E734" s="183"/>
      <c r="F734" s="183"/>
      <c r="G734" s="183"/>
    </row>
    <row r="735">
      <c r="A735" s="183"/>
      <c r="B735" s="183"/>
      <c r="C735" s="183"/>
      <c r="D735" s="183"/>
      <c r="E735" s="183"/>
      <c r="F735" s="183"/>
      <c r="G735" s="183"/>
    </row>
    <row r="736">
      <c r="A736" s="183"/>
      <c r="B736" s="183"/>
      <c r="C736" s="183"/>
      <c r="D736" s="183"/>
      <c r="E736" s="183"/>
      <c r="F736" s="183"/>
      <c r="G736" s="183"/>
    </row>
    <row r="737">
      <c r="A737" s="183"/>
      <c r="B737" s="183"/>
      <c r="C737" s="183"/>
      <c r="D737" s="183"/>
      <c r="E737" s="183"/>
      <c r="F737" s="183"/>
      <c r="G737" s="183"/>
    </row>
    <row r="738">
      <c r="A738" s="183"/>
      <c r="B738" s="183"/>
      <c r="C738" s="183"/>
      <c r="D738" s="183"/>
      <c r="E738" s="183"/>
      <c r="F738" s="183"/>
      <c r="G738" s="183"/>
    </row>
    <row r="739">
      <c r="A739" s="183"/>
      <c r="B739" s="183"/>
      <c r="C739" s="183"/>
      <c r="D739" s="183"/>
      <c r="E739" s="183"/>
      <c r="F739" s="183"/>
      <c r="G739" s="183"/>
    </row>
    <row r="740">
      <c r="A740" s="183"/>
      <c r="B740" s="183"/>
      <c r="C740" s="183"/>
      <c r="D740" s="183"/>
      <c r="E740" s="183"/>
      <c r="F740" s="183"/>
      <c r="G740" s="183"/>
    </row>
    <row r="741">
      <c r="A741" s="183"/>
      <c r="B741" s="183"/>
      <c r="C741" s="183"/>
      <c r="D741" s="183"/>
      <c r="E741" s="183"/>
      <c r="F741" s="183"/>
      <c r="G741" s="183"/>
    </row>
    <row r="742">
      <c r="A742" s="183"/>
      <c r="B742" s="183"/>
      <c r="C742" s="183"/>
      <c r="D742" s="183"/>
      <c r="E742" s="183"/>
      <c r="F742" s="183"/>
      <c r="G742" s="183"/>
    </row>
    <row r="743">
      <c r="A743" s="183"/>
      <c r="B743" s="183"/>
      <c r="C743" s="183"/>
      <c r="D743" s="183"/>
      <c r="E743" s="183"/>
      <c r="F743" s="183"/>
      <c r="G743" s="183"/>
    </row>
    <row r="744">
      <c r="A744" s="183"/>
      <c r="B744" s="183"/>
      <c r="C744" s="183"/>
      <c r="D744" s="183"/>
      <c r="E744" s="183"/>
      <c r="F744" s="183"/>
      <c r="G744" s="183"/>
    </row>
    <row r="745">
      <c r="A745" s="183"/>
      <c r="B745" s="183"/>
      <c r="C745" s="183"/>
      <c r="D745" s="183"/>
      <c r="E745" s="183"/>
      <c r="F745" s="183"/>
      <c r="G745" s="183"/>
    </row>
    <row r="746">
      <c r="A746" s="183"/>
      <c r="B746" s="183"/>
      <c r="C746" s="183"/>
      <c r="D746" s="183"/>
      <c r="E746" s="183"/>
      <c r="F746" s="183"/>
      <c r="G746" s="183"/>
    </row>
    <row r="747">
      <c r="A747" s="183"/>
      <c r="B747" s="183"/>
      <c r="C747" s="183"/>
      <c r="D747" s="183"/>
      <c r="E747" s="183"/>
      <c r="F747" s="183"/>
      <c r="G747" s="183"/>
    </row>
    <row r="748">
      <c r="A748" s="183"/>
      <c r="B748" s="183"/>
      <c r="C748" s="183"/>
      <c r="D748" s="183"/>
      <c r="E748" s="183"/>
      <c r="F748" s="183"/>
      <c r="G748" s="183"/>
    </row>
    <row r="749">
      <c r="A749" s="183"/>
      <c r="B749" s="183"/>
      <c r="C749" s="183"/>
      <c r="D749" s="183"/>
      <c r="E749" s="183"/>
      <c r="F749" s="183"/>
      <c r="G749" s="183"/>
    </row>
    <row r="750">
      <c r="A750" s="183"/>
      <c r="B750" s="183"/>
      <c r="C750" s="183"/>
      <c r="D750" s="183"/>
      <c r="E750" s="183"/>
      <c r="F750" s="183"/>
      <c r="G750" s="183"/>
    </row>
    <row r="751">
      <c r="A751" s="183"/>
      <c r="B751" s="183"/>
      <c r="C751" s="183"/>
      <c r="D751" s="183"/>
      <c r="E751" s="183"/>
      <c r="F751" s="183"/>
      <c r="G751" s="183"/>
    </row>
    <row r="752">
      <c r="A752" s="183"/>
      <c r="B752" s="183"/>
      <c r="C752" s="183"/>
      <c r="D752" s="183"/>
      <c r="E752" s="183"/>
      <c r="F752" s="183"/>
      <c r="G752" s="183"/>
    </row>
    <row r="753">
      <c r="A753" s="183"/>
      <c r="B753" s="183"/>
      <c r="C753" s="183"/>
      <c r="D753" s="183"/>
      <c r="E753" s="183"/>
      <c r="F753" s="183"/>
      <c r="G753" s="183"/>
    </row>
    <row r="754">
      <c r="A754" s="183"/>
      <c r="B754" s="183"/>
      <c r="C754" s="183"/>
      <c r="D754" s="183"/>
      <c r="E754" s="183"/>
      <c r="F754" s="183"/>
      <c r="G754" s="183"/>
    </row>
    <row r="755">
      <c r="A755" s="183"/>
      <c r="B755" s="183"/>
      <c r="C755" s="183"/>
      <c r="D755" s="183"/>
      <c r="E755" s="183"/>
      <c r="F755" s="183"/>
      <c r="G755" s="183"/>
    </row>
    <row r="756">
      <c r="A756" s="183"/>
      <c r="B756" s="183"/>
      <c r="C756" s="183"/>
      <c r="D756" s="183"/>
      <c r="E756" s="183"/>
      <c r="F756" s="183"/>
      <c r="G756" s="183"/>
    </row>
    <row r="757">
      <c r="A757" s="183"/>
      <c r="B757" s="183"/>
      <c r="C757" s="183"/>
      <c r="D757" s="183"/>
      <c r="E757" s="183"/>
      <c r="F757" s="183"/>
      <c r="G757" s="183"/>
    </row>
    <row r="758">
      <c r="A758" s="183"/>
      <c r="B758" s="183"/>
      <c r="C758" s="183"/>
      <c r="D758" s="183"/>
      <c r="E758" s="183"/>
      <c r="F758" s="183"/>
      <c r="G758" s="183"/>
    </row>
    <row r="759">
      <c r="A759" s="183"/>
      <c r="B759" s="183"/>
      <c r="C759" s="183"/>
      <c r="D759" s="183"/>
      <c r="E759" s="183"/>
      <c r="F759" s="183"/>
      <c r="G759" s="183"/>
    </row>
    <row r="760">
      <c r="A760" s="183"/>
      <c r="B760" s="183"/>
      <c r="C760" s="183"/>
      <c r="D760" s="183"/>
      <c r="E760" s="183"/>
      <c r="F760" s="183"/>
      <c r="G760" s="183"/>
    </row>
    <row r="761">
      <c r="A761" s="183"/>
      <c r="B761" s="183"/>
      <c r="C761" s="183"/>
      <c r="D761" s="183"/>
      <c r="E761" s="183"/>
      <c r="F761" s="183"/>
      <c r="G761" s="183"/>
    </row>
    <row r="762">
      <c r="A762" s="183"/>
      <c r="B762" s="183"/>
      <c r="C762" s="183"/>
      <c r="D762" s="183"/>
      <c r="E762" s="183"/>
      <c r="F762" s="183"/>
      <c r="G762" s="183"/>
    </row>
    <row r="763">
      <c r="A763" s="183"/>
      <c r="B763" s="183"/>
      <c r="C763" s="183"/>
      <c r="D763" s="183"/>
      <c r="E763" s="183"/>
      <c r="F763" s="183"/>
      <c r="G763" s="183"/>
    </row>
    <row r="764">
      <c r="A764" s="183"/>
      <c r="B764" s="183"/>
      <c r="C764" s="183"/>
      <c r="D764" s="183"/>
      <c r="E764" s="183"/>
      <c r="F764" s="183"/>
      <c r="G764" s="183"/>
    </row>
    <row r="765">
      <c r="A765" s="183"/>
      <c r="B765" s="183"/>
      <c r="C765" s="183"/>
      <c r="D765" s="183"/>
      <c r="E765" s="183"/>
      <c r="F765" s="183"/>
      <c r="G765" s="183"/>
    </row>
    <row r="766">
      <c r="A766" s="183"/>
      <c r="B766" s="183"/>
      <c r="C766" s="183"/>
      <c r="D766" s="183"/>
      <c r="E766" s="183"/>
      <c r="F766" s="183"/>
      <c r="G766" s="183"/>
    </row>
    <row r="767">
      <c r="A767" s="183"/>
      <c r="B767" s="183"/>
      <c r="C767" s="183"/>
      <c r="D767" s="183"/>
      <c r="E767" s="183"/>
      <c r="F767" s="183"/>
      <c r="G767" s="183"/>
    </row>
    <row r="768">
      <c r="A768" s="183"/>
      <c r="B768" s="183"/>
      <c r="C768" s="183"/>
      <c r="D768" s="183"/>
      <c r="E768" s="183"/>
      <c r="F768" s="183"/>
      <c r="G768" s="183"/>
    </row>
    <row r="769">
      <c r="A769" s="183"/>
      <c r="B769" s="183"/>
      <c r="C769" s="183"/>
      <c r="D769" s="183"/>
      <c r="E769" s="183"/>
      <c r="F769" s="183"/>
      <c r="G769" s="183"/>
    </row>
    <row r="770">
      <c r="A770" s="183"/>
      <c r="B770" s="183"/>
      <c r="C770" s="183"/>
      <c r="D770" s="183"/>
      <c r="E770" s="183"/>
      <c r="F770" s="183"/>
      <c r="G770" s="183"/>
    </row>
    <row r="771">
      <c r="A771" s="183"/>
      <c r="B771" s="183"/>
      <c r="C771" s="183"/>
      <c r="D771" s="183"/>
      <c r="E771" s="183"/>
      <c r="F771" s="183"/>
      <c r="G771" s="183"/>
    </row>
    <row r="772">
      <c r="A772" s="183"/>
      <c r="B772" s="183"/>
      <c r="C772" s="183"/>
      <c r="D772" s="183"/>
      <c r="E772" s="183"/>
      <c r="F772" s="183"/>
      <c r="G772" s="183"/>
    </row>
    <row r="773">
      <c r="A773" s="183"/>
      <c r="B773" s="183"/>
      <c r="C773" s="183"/>
      <c r="D773" s="183"/>
      <c r="E773" s="183"/>
      <c r="F773" s="183"/>
      <c r="G773" s="183"/>
    </row>
    <row r="774">
      <c r="A774" s="183"/>
      <c r="B774" s="183"/>
      <c r="C774" s="183"/>
      <c r="D774" s="183"/>
      <c r="E774" s="183"/>
      <c r="F774" s="183"/>
      <c r="G774" s="183"/>
    </row>
    <row r="775">
      <c r="A775" s="183"/>
      <c r="B775" s="183"/>
      <c r="C775" s="183"/>
      <c r="D775" s="183"/>
      <c r="E775" s="183"/>
      <c r="F775" s="183"/>
      <c r="G775" s="183"/>
    </row>
    <row r="776">
      <c r="A776" s="183"/>
      <c r="B776" s="183"/>
      <c r="C776" s="183"/>
      <c r="D776" s="183"/>
      <c r="E776" s="183"/>
      <c r="F776" s="183"/>
      <c r="G776" s="183"/>
    </row>
    <row r="777">
      <c r="A777" s="183"/>
      <c r="B777" s="183"/>
      <c r="C777" s="183"/>
      <c r="D777" s="183"/>
      <c r="E777" s="183"/>
      <c r="F777" s="183"/>
      <c r="G777" s="183"/>
    </row>
    <row r="778">
      <c r="A778" s="183"/>
      <c r="B778" s="183"/>
      <c r="C778" s="183"/>
      <c r="D778" s="183"/>
      <c r="E778" s="183"/>
      <c r="F778" s="183"/>
      <c r="G778" s="183"/>
    </row>
    <row r="779">
      <c r="A779" s="183"/>
      <c r="B779" s="183"/>
      <c r="C779" s="183"/>
      <c r="D779" s="183"/>
      <c r="E779" s="183"/>
      <c r="F779" s="183"/>
      <c r="G779" s="183"/>
    </row>
    <row r="780">
      <c r="A780" s="183"/>
      <c r="B780" s="183"/>
      <c r="C780" s="183"/>
      <c r="D780" s="183"/>
      <c r="E780" s="183"/>
      <c r="F780" s="183"/>
      <c r="G780" s="183"/>
    </row>
    <row r="781">
      <c r="A781" s="183"/>
      <c r="B781" s="183"/>
      <c r="C781" s="183"/>
      <c r="D781" s="183"/>
      <c r="E781" s="183"/>
      <c r="F781" s="183"/>
      <c r="G781" s="183"/>
    </row>
    <row r="782">
      <c r="A782" s="183"/>
      <c r="B782" s="183"/>
      <c r="C782" s="183"/>
      <c r="D782" s="183"/>
      <c r="E782" s="183"/>
      <c r="F782" s="183"/>
      <c r="G782" s="183"/>
    </row>
    <row r="783">
      <c r="A783" s="183"/>
      <c r="B783" s="183"/>
      <c r="C783" s="183"/>
      <c r="D783" s="183"/>
      <c r="E783" s="183"/>
      <c r="F783" s="183"/>
      <c r="G783" s="183"/>
    </row>
    <row r="784">
      <c r="A784" s="183"/>
      <c r="B784" s="183"/>
      <c r="C784" s="183"/>
      <c r="D784" s="183"/>
      <c r="E784" s="183"/>
      <c r="F784" s="183"/>
      <c r="G784" s="183"/>
    </row>
    <row r="785">
      <c r="A785" s="183"/>
      <c r="B785" s="183"/>
      <c r="C785" s="183"/>
      <c r="D785" s="183"/>
      <c r="E785" s="183"/>
      <c r="F785" s="183"/>
      <c r="G785" s="183"/>
    </row>
    <row r="786">
      <c r="A786" s="183"/>
      <c r="B786" s="183"/>
      <c r="C786" s="183"/>
      <c r="D786" s="183"/>
      <c r="E786" s="183"/>
      <c r="F786" s="183"/>
      <c r="G786" s="183"/>
    </row>
    <row r="787">
      <c r="A787" s="183"/>
      <c r="B787" s="183"/>
      <c r="C787" s="183"/>
      <c r="D787" s="183"/>
      <c r="E787" s="183"/>
      <c r="F787" s="183"/>
      <c r="G787" s="183"/>
    </row>
    <row r="788">
      <c r="A788" s="183"/>
      <c r="B788" s="183"/>
      <c r="C788" s="183"/>
      <c r="D788" s="183"/>
      <c r="E788" s="183"/>
      <c r="F788" s="183"/>
      <c r="G788" s="183"/>
    </row>
    <row r="789">
      <c r="A789" s="183"/>
      <c r="B789" s="183"/>
      <c r="C789" s="183"/>
      <c r="D789" s="183"/>
      <c r="E789" s="183"/>
      <c r="F789" s="183"/>
      <c r="G789" s="183"/>
    </row>
    <row r="790">
      <c r="A790" s="183"/>
      <c r="B790" s="183"/>
      <c r="C790" s="183"/>
      <c r="D790" s="183"/>
      <c r="E790" s="183"/>
      <c r="F790" s="183"/>
      <c r="G790" s="183"/>
    </row>
    <row r="791">
      <c r="A791" s="183"/>
      <c r="B791" s="183"/>
      <c r="C791" s="183"/>
      <c r="D791" s="183"/>
      <c r="E791" s="183"/>
      <c r="F791" s="183"/>
      <c r="G791" s="183"/>
    </row>
    <row r="792">
      <c r="A792" s="183"/>
      <c r="B792" s="183"/>
      <c r="C792" s="183"/>
      <c r="D792" s="183"/>
      <c r="E792" s="183"/>
      <c r="F792" s="183"/>
      <c r="G792" s="183"/>
    </row>
    <row r="793">
      <c r="A793" s="183"/>
      <c r="B793" s="183"/>
      <c r="C793" s="183"/>
      <c r="D793" s="183"/>
      <c r="E793" s="183"/>
      <c r="F793" s="183"/>
      <c r="G793" s="183"/>
    </row>
    <row r="794">
      <c r="A794" s="183"/>
      <c r="B794" s="183"/>
      <c r="C794" s="183"/>
      <c r="D794" s="183"/>
      <c r="E794" s="183"/>
      <c r="F794" s="183"/>
      <c r="G794" s="183"/>
    </row>
    <row r="795">
      <c r="A795" s="183"/>
      <c r="B795" s="183"/>
      <c r="C795" s="183"/>
      <c r="D795" s="183"/>
      <c r="E795" s="183"/>
      <c r="F795" s="183"/>
      <c r="G795" s="183"/>
    </row>
    <row r="796">
      <c r="A796" s="183"/>
      <c r="B796" s="183"/>
      <c r="C796" s="183"/>
      <c r="D796" s="183"/>
      <c r="E796" s="183"/>
      <c r="F796" s="183"/>
      <c r="G796" s="183"/>
    </row>
    <row r="797">
      <c r="A797" s="183"/>
      <c r="B797" s="183"/>
      <c r="C797" s="183"/>
      <c r="D797" s="183"/>
      <c r="E797" s="183"/>
      <c r="F797" s="183"/>
      <c r="G797" s="183"/>
    </row>
    <row r="798">
      <c r="A798" s="183"/>
      <c r="B798" s="183"/>
      <c r="C798" s="183"/>
      <c r="D798" s="183"/>
      <c r="E798" s="183"/>
      <c r="F798" s="183"/>
      <c r="G798" s="183"/>
    </row>
    <row r="799">
      <c r="A799" s="183"/>
      <c r="B799" s="183"/>
      <c r="C799" s="183"/>
      <c r="D799" s="183"/>
      <c r="E799" s="183"/>
      <c r="F799" s="183"/>
      <c r="G799" s="183"/>
    </row>
    <row r="800">
      <c r="A800" s="183"/>
      <c r="B800" s="183"/>
      <c r="C800" s="183"/>
      <c r="D800" s="183"/>
      <c r="E800" s="183"/>
      <c r="F800" s="183"/>
      <c r="G800" s="183"/>
    </row>
    <row r="801">
      <c r="A801" s="183"/>
      <c r="B801" s="183"/>
      <c r="C801" s="183"/>
      <c r="D801" s="183"/>
      <c r="E801" s="183"/>
      <c r="F801" s="183"/>
      <c r="G801" s="183"/>
    </row>
    <row r="802">
      <c r="A802" s="183"/>
      <c r="B802" s="183"/>
      <c r="C802" s="183"/>
      <c r="D802" s="183"/>
      <c r="E802" s="183"/>
      <c r="F802" s="183"/>
      <c r="G802" s="183"/>
    </row>
    <row r="803">
      <c r="A803" s="183"/>
      <c r="B803" s="183"/>
      <c r="C803" s="183"/>
      <c r="D803" s="183"/>
      <c r="E803" s="183"/>
      <c r="F803" s="183"/>
      <c r="G803" s="183"/>
    </row>
    <row r="804">
      <c r="A804" s="183"/>
      <c r="B804" s="183"/>
      <c r="C804" s="183"/>
      <c r="D804" s="183"/>
      <c r="E804" s="183"/>
      <c r="F804" s="183"/>
      <c r="G804" s="183"/>
    </row>
    <row r="805">
      <c r="A805" s="183"/>
      <c r="B805" s="183"/>
      <c r="C805" s="183"/>
      <c r="D805" s="183"/>
      <c r="E805" s="183"/>
      <c r="F805" s="183"/>
      <c r="G805" s="183"/>
    </row>
    <row r="806">
      <c r="A806" s="183"/>
      <c r="B806" s="183"/>
      <c r="C806" s="183"/>
      <c r="D806" s="183"/>
      <c r="E806" s="183"/>
      <c r="F806" s="183"/>
      <c r="G806" s="183"/>
    </row>
    <row r="807">
      <c r="A807" s="183"/>
      <c r="B807" s="183"/>
      <c r="C807" s="183"/>
      <c r="D807" s="183"/>
      <c r="E807" s="183"/>
      <c r="F807" s="183"/>
      <c r="G807" s="183"/>
    </row>
    <row r="808">
      <c r="A808" s="183"/>
      <c r="B808" s="183"/>
      <c r="C808" s="183"/>
      <c r="D808" s="183"/>
      <c r="E808" s="183"/>
      <c r="F808" s="183"/>
      <c r="G808" s="183"/>
    </row>
    <row r="809">
      <c r="A809" s="183"/>
      <c r="B809" s="183"/>
      <c r="C809" s="183"/>
      <c r="D809" s="183"/>
      <c r="E809" s="183"/>
      <c r="F809" s="183"/>
      <c r="G809" s="183"/>
    </row>
    <row r="810">
      <c r="A810" s="183"/>
      <c r="B810" s="183"/>
      <c r="C810" s="183"/>
      <c r="D810" s="183"/>
      <c r="E810" s="183"/>
      <c r="F810" s="183"/>
      <c r="G810" s="183"/>
    </row>
    <row r="811">
      <c r="A811" s="183"/>
      <c r="B811" s="183"/>
      <c r="C811" s="183"/>
      <c r="D811" s="183"/>
      <c r="E811" s="183"/>
      <c r="F811" s="183"/>
      <c r="G811" s="183"/>
    </row>
    <row r="812">
      <c r="A812" s="183"/>
      <c r="B812" s="183"/>
      <c r="C812" s="183"/>
      <c r="D812" s="183"/>
      <c r="E812" s="183"/>
      <c r="F812" s="183"/>
      <c r="G812" s="183"/>
    </row>
    <row r="813">
      <c r="A813" s="183"/>
      <c r="B813" s="183"/>
      <c r="C813" s="183"/>
      <c r="D813" s="183"/>
      <c r="E813" s="183"/>
      <c r="F813" s="183"/>
      <c r="G813" s="183"/>
    </row>
    <row r="814">
      <c r="A814" s="183"/>
      <c r="B814" s="183"/>
      <c r="C814" s="183"/>
      <c r="D814" s="183"/>
      <c r="E814" s="183"/>
      <c r="F814" s="183"/>
      <c r="G814" s="183"/>
    </row>
    <row r="815">
      <c r="A815" s="183"/>
      <c r="B815" s="183"/>
      <c r="C815" s="183"/>
      <c r="D815" s="183"/>
      <c r="E815" s="183"/>
      <c r="F815" s="183"/>
      <c r="G815" s="183"/>
    </row>
    <row r="816">
      <c r="A816" s="183"/>
      <c r="B816" s="183"/>
      <c r="C816" s="183"/>
      <c r="D816" s="183"/>
      <c r="E816" s="183"/>
      <c r="F816" s="183"/>
      <c r="G816" s="183"/>
    </row>
    <row r="817">
      <c r="A817" s="183"/>
      <c r="B817" s="183"/>
      <c r="C817" s="183"/>
      <c r="D817" s="183"/>
      <c r="E817" s="183"/>
      <c r="F817" s="183"/>
      <c r="G817" s="183"/>
    </row>
    <row r="818">
      <c r="A818" s="183"/>
      <c r="B818" s="183"/>
      <c r="C818" s="183"/>
      <c r="D818" s="183"/>
      <c r="E818" s="183"/>
      <c r="F818" s="183"/>
      <c r="G818" s="183"/>
    </row>
    <row r="819">
      <c r="A819" s="183"/>
      <c r="B819" s="183"/>
      <c r="C819" s="183"/>
      <c r="D819" s="183"/>
      <c r="E819" s="183"/>
      <c r="F819" s="183"/>
      <c r="G819" s="183"/>
    </row>
    <row r="820">
      <c r="A820" s="183"/>
      <c r="B820" s="183"/>
      <c r="C820" s="183"/>
      <c r="D820" s="183"/>
      <c r="E820" s="183"/>
      <c r="F820" s="183"/>
      <c r="G820" s="183"/>
    </row>
    <row r="821">
      <c r="A821" s="183"/>
      <c r="B821" s="183"/>
      <c r="C821" s="183"/>
      <c r="D821" s="183"/>
      <c r="E821" s="183"/>
      <c r="F821" s="183"/>
      <c r="G821" s="183"/>
    </row>
    <row r="822">
      <c r="A822" s="183"/>
      <c r="B822" s="183"/>
      <c r="C822" s="183"/>
      <c r="D822" s="183"/>
      <c r="E822" s="183"/>
      <c r="F822" s="183"/>
      <c r="G822" s="183"/>
    </row>
    <row r="823">
      <c r="A823" s="183"/>
      <c r="B823" s="183"/>
      <c r="C823" s="183"/>
      <c r="D823" s="183"/>
      <c r="E823" s="183"/>
      <c r="F823" s="183"/>
      <c r="G823" s="183"/>
    </row>
    <row r="824">
      <c r="A824" s="183"/>
      <c r="B824" s="183"/>
      <c r="C824" s="183"/>
      <c r="D824" s="183"/>
      <c r="E824" s="183"/>
      <c r="F824" s="183"/>
      <c r="G824" s="183"/>
    </row>
    <row r="825">
      <c r="A825" s="183"/>
      <c r="B825" s="183"/>
      <c r="C825" s="183"/>
      <c r="D825" s="183"/>
      <c r="E825" s="183"/>
      <c r="F825" s="183"/>
      <c r="G825" s="183"/>
    </row>
    <row r="826">
      <c r="A826" s="183"/>
      <c r="B826" s="183"/>
      <c r="C826" s="183"/>
      <c r="D826" s="183"/>
      <c r="E826" s="183"/>
      <c r="F826" s="183"/>
      <c r="G826" s="183"/>
    </row>
    <row r="827">
      <c r="A827" s="183"/>
      <c r="B827" s="183"/>
      <c r="C827" s="183"/>
      <c r="D827" s="183"/>
      <c r="E827" s="183"/>
      <c r="F827" s="183"/>
      <c r="G827" s="183"/>
    </row>
    <row r="828">
      <c r="A828" s="183"/>
      <c r="B828" s="183"/>
      <c r="C828" s="183"/>
      <c r="D828" s="183"/>
      <c r="E828" s="183"/>
      <c r="F828" s="183"/>
      <c r="G828" s="183"/>
    </row>
    <row r="829">
      <c r="A829" s="183"/>
      <c r="B829" s="183"/>
      <c r="C829" s="183"/>
      <c r="D829" s="183"/>
      <c r="E829" s="183"/>
      <c r="F829" s="183"/>
      <c r="G829" s="183"/>
    </row>
    <row r="830">
      <c r="A830" s="183"/>
      <c r="B830" s="183"/>
      <c r="C830" s="183"/>
      <c r="D830" s="183"/>
      <c r="E830" s="183"/>
      <c r="F830" s="183"/>
      <c r="G830" s="183"/>
    </row>
    <row r="831">
      <c r="A831" s="183"/>
      <c r="B831" s="183"/>
      <c r="C831" s="183"/>
      <c r="D831" s="183"/>
      <c r="E831" s="183"/>
      <c r="F831" s="183"/>
      <c r="G831" s="183"/>
    </row>
    <row r="832">
      <c r="A832" s="183"/>
      <c r="B832" s="183"/>
      <c r="C832" s="183"/>
      <c r="D832" s="183"/>
      <c r="E832" s="183"/>
      <c r="F832" s="183"/>
      <c r="G832" s="183"/>
    </row>
    <row r="833">
      <c r="A833" s="183"/>
      <c r="B833" s="183"/>
      <c r="C833" s="183"/>
      <c r="D833" s="183"/>
      <c r="E833" s="183"/>
      <c r="F833" s="183"/>
      <c r="G833" s="183"/>
    </row>
    <row r="834">
      <c r="A834" s="183"/>
      <c r="B834" s="183"/>
      <c r="C834" s="183"/>
      <c r="D834" s="183"/>
      <c r="E834" s="183"/>
      <c r="F834" s="183"/>
      <c r="G834" s="183"/>
    </row>
    <row r="835">
      <c r="A835" s="183"/>
      <c r="B835" s="183"/>
      <c r="C835" s="183"/>
      <c r="D835" s="183"/>
      <c r="E835" s="183"/>
      <c r="F835" s="183"/>
      <c r="G835" s="183"/>
    </row>
    <row r="836">
      <c r="A836" s="183"/>
      <c r="B836" s="183"/>
      <c r="C836" s="183"/>
      <c r="D836" s="183"/>
      <c r="E836" s="183"/>
      <c r="F836" s="183"/>
      <c r="G836" s="183"/>
    </row>
    <row r="837">
      <c r="A837" s="183"/>
      <c r="B837" s="183"/>
      <c r="C837" s="183"/>
      <c r="D837" s="183"/>
      <c r="E837" s="183"/>
      <c r="F837" s="183"/>
      <c r="G837" s="183"/>
    </row>
    <row r="838">
      <c r="A838" s="183"/>
      <c r="B838" s="183"/>
      <c r="C838" s="183"/>
      <c r="D838" s="183"/>
      <c r="E838" s="183"/>
      <c r="F838" s="183"/>
      <c r="G838" s="183"/>
    </row>
    <row r="839">
      <c r="A839" s="183"/>
      <c r="B839" s="183"/>
      <c r="C839" s="183"/>
      <c r="D839" s="183"/>
      <c r="E839" s="183"/>
      <c r="F839" s="183"/>
      <c r="G839" s="183"/>
    </row>
    <row r="840">
      <c r="A840" s="183"/>
      <c r="B840" s="183"/>
      <c r="C840" s="183"/>
      <c r="D840" s="183"/>
      <c r="E840" s="183"/>
      <c r="F840" s="183"/>
      <c r="G840" s="183"/>
    </row>
    <row r="841">
      <c r="A841" s="183"/>
      <c r="B841" s="183"/>
      <c r="C841" s="183"/>
      <c r="D841" s="183"/>
      <c r="E841" s="183"/>
      <c r="F841" s="183"/>
      <c r="G841" s="183"/>
    </row>
    <row r="842">
      <c r="A842" s="183"/>
      <c r="B842" s="183"/>
      <c r="C842" s="183"/>
      <c r="D842" s="183"/>
      <c r="E842" s="183"/>
      <c r="F842" s="183"/>
      <c r="G842" s="183"/>
    </row>
    <row r="843">
      <c r="A843" s="183"/>
      <c r="B843" s="183"/>
      <c r="C843" s="183"/>
      <c r="D843" s="183"/>
      <c r="E843" s="183"/>
      <c r="F843" s="183"/>
      <c r="G843" s="183"/>
    </row>
    <row r="844">
      <c r="A844" s="183"/>
      <c r="B844" s="183"/>
      <c r="C844" s="183"/>
      <c r="D844" s="183"/>
      <c r="E844" s="183"/>
      <c r="F844" s="183"/>
      <c r="G844" s="183"/>
    </row>
    <row r="845">
      <c r="A845" s="183"/>
      <c r="B845" s="183"/>
      <c r="C845" s="183"/>
      <c r="D845" s="183"/>
      <c r="E845" s="183"/>
      <c r="F845" s="183"/>
      <c r="G845" s="183"/>
    </row>
    <row r="846">
      <c r="A846" s="183"/>
      <c r="B846" s="183"/>
      <c r="C846" s="183"/>
      <c r="D846" s="183"/>
      <c r="E846" s="183"/>
      <c r="F846" s="183"/>
      <c r="G846" s="183"/>
    </row>
    <row r="847">
      <c r="A847" s="183"/>
      <c r="B847" s="183"/>
      <c r="C847" s="183"/>
      <c r="D847" s="183"/>
      <c r="E847" s="183"/>
      <c r="F847" s="183"/>
      <c r="G847" s="183"/>
    </row>
    <row r="848">
      <c r="A848" s="183"/>
      <c r="B848" s="183"/>
      <c r="C848" s="183"/>
      <c r="D848" s="183"/>
      <c r="E848" s="183"/>
      <c r="F848" s="183"/>
      <c r="G848" s="183"/>
    </row>
    <row r="849">
      <c r="A849" s="183"/>
      <c r="B849" s="183"/>
      <c r="C849" s="183"/>
      <c r="D849" s="183"/>
      <c r="E849" s="183"/>
      <c r="F849" s="183"/>
      <c r="G849" s="183"/>
    </row>
    <row r="850">
      <c r="A850" s="183"/>
      <c r="B850" s="183"/>
      <c r="C850" s="183"/>
      <c r="D850" s="183"/>
      <c r="E850" s="183"/>
      <c r="F850" s="183"/>
      <c r="G850" s="183"/>
    </row>
    <row r="851">
      <c r="A851" s="183"/>
      <c r="B851" s="183"/>
      <c r="C851" s="183"/>
      <c r="D851" s="183"/>
      <c r="E851" s="183"/>
      <c r="F851" s="183"/>
      <c r="G851" s="183"/>
    </row>
    <row r="852">
      <c r="A852" s="183"/>
      <c r="B852" s="183"/>
      <c r="C852" s="183"/>
      <c r="D852" s="183"/>
      <c r="E852" s="183"/>
      <c r="F852" s="183"/>
      <c r="G852" s="183"/>
    </row>
    <row r="853">
      <c r="A853" s="183"/>
      <c r="B853" s="183"/>
      <c r="C853" s="183"/>
      <c r="D853" s="183"/>
      <c r="E853" s="183"/>
      <c r="F853" s="183"/>
      <c r="G853" s="183"/>
    </row>
    <row r="854">
      <c r="A854" s="183"/>
      <c r="B854" s="183"/>
      <c r="C854" s="183"/>
      <c r="D854" s="183"/>
      <c r="E854" s="183"/>
      <c r="F854" s="183"/>
      <c r="G854" s="183"/>
    </row>
    <row r="855">
      <c r="A855" s="183"/>
      <c r="B855" s="183"/>
      <c r="C855" s="183"/>
      <c r="D855" s="183"/>
      <c r="E855" s="183"/>
      <c r="F855" s="183"/>
      <c r="G855" s="183"/>
    </row>
    <row r="856">
      <c r="A856" s="183"/>
      <c r="B856" s="183"/>
      <c r="C856" s="183"/>
      <c r="D856" s="183"/>
      <c r="E856" s="183"/>
      <c r="F856" s="183"/>
      <c r="G856" s="183"/>
    </row>
    <row r="857">
      <c r="A857" s="183"/>
      <c r="B857" s="183"/>
      <c r="C857" s="183"/>
      <c r="D857" s="183"/>
      <c r="E857" s="183"/>
      <c r="F857" s="183"/>
      <c r="G857" s="183"/>
    </row>
    <row r="858">
      <c r="A858" s="183"/>
      <c r="B858" s="183"/>
      <c r="C858" s="183"/>
      <c r="D858" s="183"/>
      <c r="E858" s="183"/>
      <c r="F858" s="183"/>
      <c r="G858" s="183"/>
    </row>
    <row r="859">
      <c r="A859" s="183"/>
      <c r="B859" s="183"/>
      <c r="C859" s="183"/>
      <c r="D859" s="183"/>
      <c r="E859" s="183"/>
      <c r="F859" s="183"/>
      <c r="G859" s="183"/>
    </row>
    <row r="860">
      <c r="A860" s="183"/>
      <c r="B860" s="183"/>
      <c r="C860" s="183"/>
      <c r="D860" s="183"/>
      <c r="E860" s="183"/>
      <c r="F860" s="183"/>
      <c r="G860" s="183"/>
    </row>
    <row r="861">
      <c r="A861" s="183"/>
      <c r="B861" s="183"/>
      <c r="C861" s="183"/>
      <c r="D861" s="183"/>
      <c r="E861" s="183"/>
      <c r="F861" s="183"/>
      <c r="G861" s="183"/>
    </row>
    <row r="862">
      <c r="A862" s="183"/>
      <c r="B862" s="183"/>
      <c r="C862" s="183"/>
      <c r="D862" s="183"/>
      <c r="E862" s="183"/>
      <c r="F862" s="183"/>
      <c r="G862" s="183"/>
    </row>
    <row r="863">
      <c r="A863" s="183"/>
      <c r="B863" s="183"/>
      <c r="C863" s="183"/>
      <c r="D863" s="183"/>
      <c r="E863" s="183"/>
      <c r="F863" s="183"/>
      <c r="G863" s="183"/>
    </row>
    <row r="864">
      <c r="A864" s="183"/>
      <c r="B864" s="183"/>
      <c r="C864" s="183"/>
      <c r="D864" s="183"/>
      <c r="E864" s="183"/>
      <c r="F864" s="183"/>
      <c r="G864" s="183"/>
    </row>
    <row r="865">
      <c r="A865" s="183"/>
      <c r="B865" s="183"/>
      <c r="C865" s="183"/>
      <c r="D865" s="183"/>
      <c r="E865" s="183"/>
      <c r="F865" s="183"/>
      <c r="G865" s="183"/>
    </row>
    <row r="866">
      <c r="A866" s="183"/>
      <c r="B866" s="183"/>
      <c r="C866" s="183"/>
      <c r="D866" s="183"/>
      <c r="E866" s="183"/>
      <c r="F866" s="183"/>
      <c r="G866" s="183"/>
    </row>
    <row r="867">
      <c r="A867" s="183"/>
      <c r="B867" s="183"/>
      <c r="C867" s="183"/>
      <c r="D867" s="183"/>
      <c r="E867" s="183"/>
      <c r="F867" s="183"/>
      <c r="G867" s="183"/>
    </row>
    <row r="868">
      <c r="A868" s="183"/>
      <c r="B868" s="183"/>
      <c r="C868" s="183"/>
      <c r="D868" s="183"/>
      <c r="E868" s="183"/>
      <c r="F868" s="183"/>
      <c r="G868" s="183"/>
    </row>
    <row r="869">
      <c r="A869" s="183"/>
      <c r="B869" s="183"/>
      <c r="C869" s="183"/>
      <c r="D869" s="183"/>
      <c r="E869" s="183"/>
      <c r="F869" s="183"/>
      <c r="G869" s="183"/>
    </row>
    <row r="870">
      <c r="A870" s="183"/>
      <c r="B870" s="183"/>
      <c r="C870" s="183"/>
      <c r="D870" s="183"/>
      <c r="E870" s="183"/>
      <c r="F870" s="183"/>
      <c r="G870" s="183"/>
    </row>
    <row r="871">
      <c r="A871" s="183"/>
      <c r="B871" s="183"/>
      <c r="C871" s="183"/>
      <c r="D871" s="183"/>
      <c r="E871" s="183"/>
      <c r="F871" s="183"/>
      <c r="G871" s="183"/>
    </row>
    <row r="872">
      <c r="A872" s="183"/>
      <c r="B872" s="183"/>
      <c r="C872" s="183"/>
      <c r="D872" s="183"/>
      <c r="E872" s="183"/>
      <c r="F872" s="183"/>
      <c r="G872" s="183"/>
    </row>
    <row r="873">
      <c r="A873" s="183"/>
      <c r="B873" s="183"/>
      <c r="C873" s="183"/>
      <c r="D873" s="183"/>
      <c r="E873" s="183"/>
      <c r="F873" s="183"/>
      <c r="G873" s="183"/>
    </row>
    <row r="874">
      <c r="A874" s="183"/>
      <c r="B874" s="183"/>
      <c r="C874" s="183"/>
      <c r="D874" s="183"/>
      <c r="E874" s="183"/>
      <c r="F874" s="183"/>
      <c r="G874" s="183"/>
    </row>
    <row r="875">
      <c r="A875" s="183"/>
      <c r="B875" s="183"/>
      <c r="C875" s="183"/>
      <c r="D875" s="183"/>
      <c r="E875" s="183"/>
      <c r="F875" s="183"/>
      <c r="G875" s="183"/>
    </row>
    <row r="876">
      <c r="A876" s="183"/>
      <c r="B876" s="183"/>
      <c r="C876" s="183"/>
      <c r="D876" s="183"/>
      <c r="E876" s="183"/>
      <c r="F876" s="183"/>
      <c r="G876" s="183"/>
    </row>
    <row r="877">
      <c r="A877" s="183"/>
      <c r="B877" s="183"/>
      <c r="C877" s="183"/>
      <c r="D877" s="183"/>
      <c r="E877" s="183"/>
      <c r="F877" s="183"/>
      <c r="G877" s="183"/>
    </row>
    <row r="878">
      <c r="A878" s="183"/>
      <c r="B878" s="183"/>
      <c r="C878" s="183"/>
      <c r="D878" s="183"/>
      <c r="E878" s="183"/>
      <c r="F878" s="183"/>
      <c r="G878" s="183"/>
    </row>
    <row r="879">
      <c r="A879" s="183"/>
      <c r="B879" s="183"/>
      <c r="C879" s="183"/>
      <c r="D879" s="183"/>
      <c r="E879" s="183"/>
      <c r="F879" s="183"/>
      <c r="G879" s="183"/>
    </row>
    <row r="880">
      <c r="A880" s="183"/>
      <c r="B880" s="183"/>
      <c r="C880" s="183"/>
      <c r="D880" s="183"/>
      <c r="E880" s="183"/>
      <c r="F880" s="183"/>
      <c r="G880" s="183"/>
    </row>
    <row r="881">
      <c r="A881" s="183"/>
      <c r="B881" s="183"/>
      <c r="C881" s="183"/>
      <c r="D881" s="183"/>
      <c r="E881" s="183"/>
      <c r="F881" s="183"/>
      <c r="G881" s="183"/>
    </row>
    <row r="882">
      <c r="A882" s="183"/>
      <c r="B882" s="183"/>
      <c r="C882" s="183"/>
      <c r="D882" s="183"/>
      <c r="E882" s="183"/>
      <c r="F882" s="183"/>
      <c r="G882" s="183"/>
    </row>
    <row r="883">
      <c r="A883" s="183"/>
      <c r="B883" s="183"/>
      <c r="C883" s="183"/>
      <c r="D883" s="183"/>
      <c r="E883" s="183"/>
      <c r="F883" s="183"/>
      <c r="G883" s="183"/>
    </row>
    <row r="884">
      <c r="A884" s="183"/>
      <c r="B884" s="183"/>
      <c r="C884" s="183"/>
      <c r="D884" s="183"/>
      <c r="E884" s="183"/>
      <c r="F884" s="183"/>
      <c r="G884" s="183"/>
    </row>
    <row r="885">
      <c r="A885" s="183"/>
      <c r="B885" s="183"/>
      <c r="C885" s="183"/>
      <c r="D885" s="183"/>
      <c r="E885" s="183"/>
      <c r="F885" s="183"/>
      <c r="G885" s="183"/>
    </row>
    <row r="886">
      <c r="A886" s="183"/>
      <c r="B886" s="183"/>
      <c r="C886" s="183"/>
      <c r="D886" s="183"/>
      <c r="E886" s="183"/>
      <c r="F886" s="183"/>
      <c r="G886" s="183"/>
    </row>
    <row r="887">
      <c r="A887" s="183"/>
      <c r="B887" s="183"/>
      <c r="C887" s="183"/>
      <c r="D887" s="183"/>
      <c r="E887" s="183"/>
      <c r="F887" s="183"/>
      <c r="G887" s="183"/>
    </row>
    <row r="888">
      <c r="A888" s="183"/>
      <c r="B888" s="183"/>
      <c r="C888" s="183"/>
      <c r="D888" s="183"/>
      <c r="E888" s="183"/>
      <c r="F888" s="183"/>
      <c r="G888" s="183"/>
    </row>
    <row r="889">
      <c r="A889" s="183"/>
      <c r="B889" s="183"/>
      <c r="C889" s="183"/>
      <c r="D889" s="183"/>
      <c r="E889" s="183"/>
      <c r="F889" s="183"/>
      <c r="G889" s="183"/>
    </row>
    <row r="890">
      <c r="A890" s="183"/>
      <c r="B890" s="183"/>
      <c r="C890" s="183"/>
      <c r="D890" s="183"/>
      <c r="E890" s="183"/>
      <c r="F890" s="183"/>
      <c r="G890" s="183"/>
    </row>
    <row r="891">
      <c r="A891" s="183"/>
      <c r="B891" s="183"/>
      <c r="C891" s="183"/>
      <c r="D891" s="183"/>
      <c r="E891" s="183"/>
      <c r="F891" s="183"/>
      <c r="G891" s="183"/>
    </row>
    <row r="892">
      <c r="A892" s="183"/>
      <c r="B892" s="183"/>
      <c r="C892" s="183"/>
      <c r="D892" s="183"/>
      <c r="E892" s="183"/>
      <c r="F892" s="183"/>
      <c r="G892" s="183"/>
    </row>
    <row r="893">
      <c r="A893" s="183"/>
      <c r="B893" s="183"/>
      <c r="C893" s="183"/>
      <c r="D893" s="183"/>
      <c r="E893" s="183"/>
      <c r="F893" s="183"/>
      <c r="G893" s="183"/>
    </row>
    <row r="894">
      <c r="A894" s="183"/>
      <c r="B894" s="183"/>
      <c r="C894" s="183"/>
      <c r="D894" s="183"/>
      <c r="E894" s="183"/>
      <c r="F894" s="183"/>
      <c r="G894" s="183"/>
    </row>
    <row r="895">
      <c r="A895" s="183"/>
      <c r="B895" s="183"/>
      <c r="C895" s="183"/>
      <c r="D895" s="183"/>
      <c r="E895" s="183"/>
      <c r="F895" s="183"/>
      <c r="G895" s="183"/>
    </row>
    <row r="896">
      <c r="A896" s="183"/>
      <c r="B896" s="183"/>
      <c r="C896" s="183"/>
      <c r="D896" s="183"/>
      <c r="E896" s="183"/>
      <c r="F896" s="183"/>
      <c r="G896" s="183"/>
    </row>
    <row r="897">
      <c r="A897" s="183"/>
      <c r="B897" s="183"/>
      <c r="C897" s="183"/>
      <c r="D897" s="183"/>
      <c r="E897" s="183"/>
      <c r="F897" s="183"/>
      <c r="G897" s="183"/>
    </row>
    <row r="898">
      <c r="A898" s="183"/>
      <c r="B898" s="183"/>
      <c r="C898" s="183"/>
      <c r="D898" s="183"/>
      <c r="E898" s="183"/>
      <c r="F898" s="183"/>
      <c r="G898" s="183"/>
    </row>
    <row r="899">
      <c r="A899" s="183"/>
      <c r="B899" s="183"/>
      <c r="C899" s="183"/>
      <c r="D899" s="183"/>
      <c r="E899" s="183"/>
      <c r="F899" s="183"/>
      <c r="G899" s="183"/>
    </row>
    <row r="900">
      <c r="A900" s="183"/>
      <c r="B900" s="183"/>
      <c r="C900" s="183"/>
      <c r="D900" s="183"/>
      <c r="E900" s="183"/>
      <c r="F900" s="183"/>
      <c r="G900" s="183"/>
    </row>
    <row r="901">
      <c r="A901" s="183"/>
      <c r="B901" s="183"/>
      <c r="C901" s="183"/>
      <c r="D901" s="183"/>
      <c r="E901" s="183"/>
      <c r="F901" s="183"/>
      <c r="G901" s="183"/>
    </row>
    <row r="902">
      <c r="A902" s="183"/>
      <c r="B902" s="183"/>
      <c r="C902" s="183"/>
      <c r="D902" s="183"/>
      <c r="E902" s="183"/>
      <c r="F902" s="183"/>
      <c r="G902" s="183"/>
    </row>
    <row r="903">
      <c r="A903" s="183"/>
      <c r="B903" s="183"/>
      <c r="C903" s="183"/>
      <c r="D903" s="183"/>
      <c r="E903" s="183"/>
      <c r="F903" s="183"/>
      <c r="G903" s="183"/>
    </row>
    <row r="904">
      <c r="A904" s="183"/>
      <c r="B904" s="183"/>
      <c r="C904" s="183"/>
      <c r="D904" s="183"/>
      <c r="E904" s="183"/>
      <c r="F904" s="183"/>
      <c r="G904" s="183"/>
    </row>
    <row r="905">
      <c r="A905" s="183"/>
      <c r="B905" s="183"/>
      <c r="C905" s="183"/>
      <c r="D905" s="183"/>
      <c r="E905" s="183"/>
      <c r="F905" s="183"/>
      <c r="G905" s="183"/>
    </row>
    <row r="906">
      <c r="A906" s="183"/>
      <c r="B906" s="183"/>
      <c r="C906" s="183"/>
      <c r="D906" s="183"/>
      <c r="E906" s="183"/>
      <c r="F906" s="183"/>
      <c r="G906" s="183"/>
    </row>
    <row r="907">
      <c r="A907" s="183"/>
      <c r="B907" s="183"/>
      <c r="C907" s="183"/>
      <c r="D907" s="183"/>
      <c r="E907" s="183"/>
      <c r="F907" s="183"/>
      <c r="G907" s="183"/>
    </row>
    <row r="908">
      <c r="A908" s="183"/>
      <c r="B908" s="183"/>
      <c r="C908" s="183"/>
      <c r="D908" s="183"/>
      <c r="E908" s="183"/>
      <c r="F908" s="183"/>
      <c r="G908" s="183"/>
    </row>
    <row r="909">
      <c r="A909" s="183"/>
      <c r="B909" s="183"/>
      <c r="C909" s="183"/>
      <c r="D909" s="183"/>
      <c r="E909" s="183"/>
      <c r="F909" s="183"/>
      <c r="G909" s="183"/>
    </row>
    <row r="910">
      <c r="A910" s="183"/>
      <c r="B910" s="183"/>
      <c r="C910" s="183"/>
      <c r="D910" s="183"/>
      <c r="E910" s="183"/>
      <c r="F910" s="183"/>
      <c r="G910" s="183"/>
    </row>
    <row r="911">
      <c r="A911" s="183"/>
      <c r="B911" s="183"/>
      <c r="C911" s="183"/>
      <c r="D911" s="183"/>
      <c r="E911" s="183"/>
      <c r="F911" s="183"/>
      <c r="G911" s="183"/>
    </row>
    <row r="912">
      <c r="A912" s="183"/>
      <c r="B912" s="183"/>
      <c r="C912" s="183"/>
      <c r="D912" s="183"/>
      <c r="E912" s="183"/>
      <c r="F912" s="183"/>
      <c r="G912" s="183"/>
    </row>
    <row r="913">
      <c r="A913" s="183"/>
      <c r="B913" s="183"/>
      <c r="C913" s="183"/>
      <c r="D913" s="183"/>
      <c r="E913" s="183"/>
      <c r="F913" s="183"/>
      <c r="G913" s="183"/>
    </row>
    <row r="914">
      <c r="A914" s="183"/>
      <c r="B914" s="183"/>
      <c r="C914" s="183"/>
      <c r="D914" s="183"/>
      <c r="E914" s="183"/>
      <c r="F914" s="183"/>
      <c r="G914" s="183"/>
    </row>
    <row r="915">
      <c r="A915" s="183"/>
      <c r="B915" s="183"/>
      <c r="C915" s="183"/>
      <c r="D915" s="183"/>
      <c r="E915" s="183"/>
      <c r="F915" s="183"/>
      <c r="G915" s="183"/>
    </row>
    <row r="916">
      <c r="A916" s="183"/>
      <c r="B916" s="183"/>
      <c r="C916" s="183"/>
      <c r="D916" s="183"/>
      <c r="E916" s="183"/>
      <c r="F916" s="183"/>
      <c r="G916" s="183"/>
    </row>
    <row r="917">
      <c r="A917" s="183"/>
      <c r="B917" s="183"/>
      <c r="C917" s="183"/>
      <c r="D917" s="183"/>
      <c r="E917" s="183"/>
      <c r="F917" s="183"/>
      <c r="G917" s="183"/>
    </row>
    <row r="918">
      <c r="A918" s="183"/>
      <c r="B918" s="183"/>
      <c r="C918" s="183"/>
      <c r="D918" s="183"/>
      <c r="E918" s="183"/>
      <c r="F918" s="183"/>
      <c r="G918" s="183"/>
    </row>
    <row r="919">
      <c r="A919" s="183"/>
      <c r="B919" s="183"/>
      <c r="C919" s="183"/>
      <c r="D919" s="183"/>
      <c r="E919" s="183"/>
      <c r="F919" s="183"/>
      <c r="G919" s="183"/>
    </row>
    <row r="920">
      <c r="A920" s="183"/>
      <c r="B920" s="183"/>
      <c r="C920" s="183"/>
      <c r="D920" s="183"/>
      <c r="E920" s="183"/>
      <c r="F920" s="183"/>
      <c r="G920" s="183"/>
    </row>
    <row r="921">
      <c r="A921" s="183"/>
      <c r="B921" s="183"/>
      <c r="C921" s="183"/>
      <c r="D921" s="183"/>
      <c r="E921" s="183"/>
      <c r="F921" s="183"/>
      <c r="G921" s="183"/>
    </row>
    <row r="922">
      <c r="A922" s="183"/>
      <c r="B922" s="183"/>
      <c r="C922" s="183"/>
      <c r="D922" s="183"/>
      <c r="E922" s="183"/>
      <c r="F922" s="183"/>
      <c r="G922" s="183"/>
    </row>
    <row r="923">
      <c r="A923" s="183"/>
      <c r="B923" s="183"/>
      <c r="C923" s="183"/>
      <c r="D923" s="183"/>
      <c r="E923" s="183"/>
      <c r="F923" s="183"/>
      <c r="G923" s="183"/>
    </row>
    <row r="924">
      <c r="A924" s="183"/>
      <c r="B924" s="183"/>
      <c r="C924" s="183"/>
      <c r="D924" s="183"/>
      <c r="E924" s="183"/>
      <c r="F924" s="183"/>
      <c r="G924" s="183"/>
    </row>
    <row r="925">
      <c r="A925" s="183"/>
      <c r="B925" s="183"/>
      <c r="C925" s="183"/>
      <c r="D925" s="183"/>
      <c r="E925" s="183"/>
      <c r="F925" s="183"/>
      <c r="G925" s="183"/>
    </row>
    <row r="926">
      <c r="A926" s="183"/>
      <c r="B926" s="183"/>
      <c r="C926" s="183"/>
      <c r="D926" s="183"/>
      <c r="E926" s="183"/>
      <c r="F926" s="183"/>
      <c r="G926" s="183"/>
    </row>
    <row r="927">
      <c r="A927" s="183"/>
      <c r="B927" s="183"/>
      <c r="C927" s="183"/>
      <c r="D927" s="183"/>
      <c r="E927" s="183"/>
      <c r="F927" s="183"/>
      <c r="G927" s="183"/>
    </row>
    <row r="928">
      <c r="A928" s="183"/>
      <c r="B928" s="183"/>
      <c r="C928" s="183"/>
      <c r="D928" s="183"/>
      <c r="E928" s="183"/>
      <c r="F928" s="183"/>
      <c r="G928" s="183"/>
    </row>
    <row r="929">
      <c r="A929" s="183"/>
      <c r="B929" s="183"/>
      <c r="C929" s="183"/>
      <c r="D929" s="183"/>
      <c r="E929" s="183"/>
      <c r="F929" s="183"/>
      <c r="G929" s="183"/>
    </row>
    <row r="930">
      <c r="A930" s="183"/>
      <c r="B930" s="183"/>
      <c r="C930" s="183"/>
      <c r="D930" s="183"/>
      <c r="E930" s="183"/>
      <c r="F930" s="183"/>
      <c r="G930" s="183"/>
    </row>
    <row r="931">
      <c r="A931" s="183"/>
      <c r="B931" s="183"/>
      <c r="C931" s="183"/>
      <c r="D931" s="183"/>
      <c r="E931" s="183"/>
      <c r="F931" s="183"/>
      <c r="G931" s="183"/>
    </row>
    <row r="932">
      <c r="A932" s="183"/>
      <c r="B932" s="183"/>
      <c r="C932" s="183"/>
      <c r="D932" s="183"/>
      <c r="E932" s="183"/>
      <c r="F932" s="183"/>
      <c r="G932" s="183"/>
    </row>
    <row r="933">
      <c r="A933" s="183"/>
      <c r="B933" s="183"/>
      <c r="C933" s="183"/>
      <c r="D933" s="183"/>
      <c r="E933" s="183"/>
      <c r="F933" s="183"/>
      <c r="G933" s="183"/>
    </row>
    <row r="934">
      <c r="A934" s="183"/>
      <c r="B934" s="183"/>
      <c r="C934" s="183"/>
      <c r="D934" s="183"/>
      <c r="E934" s="183"/>
      <c r="F934" s="183"/>
      <c r="G934" s="183"/>
    </row>
    <row r="935">
      <c r="A935" s="183"/>
      <c r="B935" s="183"/>
      <c r="C935" s="183"/>
      <c r="D935" s="183"/>
      <c r="E935" s="183"/>
      <c r="F935" s="183"/>
      <c r="G935" s="183"/>
    </row>
    <row r="936">
      <c r="A936" s="183"/>
      <c r="B936" s="183"/>
      <c r="C936" s="183"/>
      <c r="D936" s="183"/>
      <c r="E936" s="183"/>
      <c r="F936" s="183"/>
      <c r="G936" s="183"/>
    </row>
    <row r="937">
      <c r="A937" s="183"/>
      <c r="B937" s="183"/>
      <c r="C937" s="183"/>
      <c r="D937" s="183"/>
      <c r="E937" s="183"/>
      <c r="F937" s="183"/>
      <c r="G937" s="183"/>
    </row>
    <row r="938">
      <c r="A938" s="183"/>
      <c r="B938" s="183"/>
      <c r="C938" s="183"/>
      <c r="D938" s="183"/>
      <c r="E938" s="183"/>
      <c r="F938" s="183"/>
      <c r="G938" s="183"/>
    </row>
    <row r="939">
      <c r="A939" s="183"/>
      <c r="B939" s="183"/>
      <c r="C939" s="183"/>
      <c r="D939" s="183"/>
      <c r="E939" s="183"/>
      <c r="F939" s="183"/>
      <c r="G939" s="183"/>
    </row>
    <row r="940">
      <c r="A940" s="183"/>
      <c r="B940" s="183"/>
      <c r="C940" s="183"/>
      <c r="D940" s="183"/>
      <c r="E940" s="183"/>
      <c r="F940" s="183"/>
      <c r="G940" s="183"/>
    </row>
    <row r="941">
      <c r="A941" s="183"/>
      <c r="B941" s="183"/>
      <c r="C941" s="183"/>
      <c r="D941" s="183"/>
      <c r="E941" s="183"/>
      <c r="F941" s="183"/>
      <c r="G941" s="183"/>
    </row>
    <row r="942">
      <c r="A942" s="183"/>
      <c r="B942" s="183"/>
      <c r="C942" s="183"/>
      <c r="D942" s="183"/>
      <c r="E942" s="183"/>
      <c r="F942" s="183"/>
      <c r="G942" s="183"/>
    </row>
    <row r="943">
      <c r="A943" s="183"/>
      <c r="B943" s="183"/>
      <c r="C943" s="183"/>
      <c r="D943" s="183"/>
      <c r="E943" s="183"/>
      <c r="F943" s="183"/>
      <c r="G943" s="183"/>
    </row>
    <row r="944">
      <c r="A944" s="183"/>
      <c r="B944" s="183"/>
      <c r="C944" s="183"/>
      <c r="D944" s="183"/>
      <c r="E944" s="183"/>
      <c r="F944" s="183"/>
      <c r="G944" s="183"/>
    </row>
    <row r="945">
      <c r="A945" s="183"/>
      <c r="B945" s="183"/>
      <c r="C945" s="183"/>
      <c r="D945" s="183"/>
      <c r="E945" s="183"/>
      <c r="F945" s="183"/>
      <c r="G945" s="183"/>
    </row>
    <row r="946">
      <c r="A946" s="183"/>
      <c r="B946" s="183"/>
      <c r="C946" s="183"/>
      <c r="D946" s="183"/>
      <c r="E946" s="183"/>
      <c r="F946" s="183"/>
      <c r="G946" s="183"/>
    </row>
    <row r="947">
      <c r="A947" s="183"/>
      <c r="B947" s="183"/>
      <c r="C947" s="183"/>
      <c r="D947" s="183"/>
      <c r="E947" s="183"/>
      <c r="F947" s="183"/>
      <c r="G947" s="183"/>
    </row>
    <row r="948">
      <c r="A948" s="183"/>
      <c r="B948" s="183"/>
      <c r="C948" s="183"/>
      <c r="D948" s="183"/>
      <c r="E948" s="183"/>
      <c r="F948" s="183"/>
      <c r="G948" s="183"/>
    </row>
    <row r="949">
      <c r="A949" s="183"/>
      <c r="B949" s="183"/>
      <c r="C949" s="183"/>
      <c r="D949" s="183"/>
      <c r="E949" s="183"/>
      <c r="F949" s="183"/>
      <c r="G949" s="183"/>
    </row>
    <row r="950">
      <c r="A950" s="183"/>
      <c r="B950" s="183"/>
      <c r="C950" s="183"/>
      <c r="D950" s="183"/>
      <c r="E950" s="183"/>
      <c r="F950" s="183"/>
      <c r="G950" s="183"/>
    </row>
    <row r="951">
      <c r="A951" s="183"/>
      <c r="B951" s="183"/>
      <c r="C951" s="183"/>
      <c r="D951" s="183"/>
      <c r="E951" s="183"/>
      <c r="F951" s="183"/>
      <c r="G951" s="183"/>
    </row>
    <row r="952">
      <c r="A952" s="183"/>
      <c r="B952" s="183"/>
      <c r="C952" s="183"/>
      <c r="D952" s="183"/>
      <c r="E952" s="183"/>
      <c r="F952" s="183"/>
      <c r="G952" s="183"/>
    </row>
    <row r="953">
      <c r="A953" s="183"/>
      <c r="B953" s="183"/>
      <c r="C953" s="183"/>
      <c r="D953" s="183"/>
      <c r="E953" s="183"/>
      <c r="F953" s="183"/>
      <c r="G953" s="183"/>
    </row>
    <row r="954">
      <c r="A954" s="183"/>
      <c r="B954" s="183"/>
      <c r="C954" s="183"/>
      <c r="D954" s="183"/>
      <c r="E954" s="183"/>
      <c r="F954" s="183"/>
      <c r="G954" s="183"/>
    </row>
    <row r="955">
      <c r="A955" s="183"/>
      <c r="B955" s="183"/>
      <c r="C955" s="183"/>
      <c r="D955" s="183"/>
      <c r="E955" s="183"/>
      <c r="F955" s="183"/>
      <c r="G955" s="183"/>
    </row>
    <row r="956">
      <c r="A956" s="183"/>
      <c r="B956" s="183"/>
      <c r="C956" s="183"/>
      <c r="D956" s="183"/>
      <c r="E956" s="183"/>
      <c r="F956" s="183"/>
      <c r="G956" s="183"/>
    </row>
    <row r="957">
      <c r="A957" s="183"/>
      <c r="B957" s="183"/>
      <c r="C957" s="183"/>
      <c r="D957" s="183"/>
      <c r="E957" s="183"/>
      <c r="F957" s="183"/>
      <c r="G957" s="183"/>
    </row>
    <row r="958">
      <c r="A958" s="183"/>
      <c r="B958" s="183"/>
      <c r="C958" s="183"/>
      <c r="D958" s="183"/>
      <c r="E958" s="183"/>
      <c r="F958" s="183"/>
      <c r="G958" s="183"/>
    </row>
    <row r="959">
      <c r="A959" s="183"/>
      <c r="B959" s="183"/>
      <c r="C959" s="183"/>
      <c r="D959" s="183"/>
      <c r="E959" s="183"/>
      <c r="F959" s="183"/>
      <c r="G959" s="183"/>
    </row>
    <row r="960">
      <c r="A960" s="183"/>
      <c r="B960" s="183"/>
      <c r="C960" s="183"/>
      <c r="D960" s="183"/>
      <c r="E960" s="183"/>
      <c r="F960" s="183"/>
      <c r="G960" s="183"/>
    </row>
    <row r="961">
      <c r="A961" s="183"/>
      <c r="B961" s="183"/>
      <c r="C961" s="183"/>
      <c r="D961" s="183"/>
      <c r="E961" s="183"/>
      <c r="F961" s="183"/>
      <c r="G961" s="183"/>
    </row>
    <row r="962">
      <c r="A962" s="183"/>
      <c r="B962" s="183"/>
      <c r="C962" s="183"/>
      <c r="D962" s="183"/>
      <c r="E962" s="183"/>
      <c r="F962" s="183"/>
      <c r="G962" s="183"/>
    </row>
    <row r="963">
      <c r="A963" s="183"/>
      <c r="B963" s="183"/>
      <c r="C963" s="183"/>
      <c r="D963" s="183"/>
      <c r="E963" s="183"/>
      <c r="F963" s="183"/>
      <c r="G963" s="183"/>
    </row>
    <row r="964">
      <c r="A964" s="183"/>
      <c r="B964" s="183"/>
      <c r="C964" s="183"/>
      <c r="D964" s="183"/>
      <c r="E964" s="183"/>
      <c r="F964" s="183"/>
      <c r="G964" s="183"/>
    </row>
    <row r="965">
      <c r="A965" s="183"/>
      <c r="B965" s="183"/>
      <c r="C965" s="183"/>
      <c r="D965" s="183"/>
      <c r="E965" s="183"/>
      <c r="F965" s="183"/>
      <c r="G965" s="183"/>
    </row>
    <row r="966">
      <c r="A966" s="183"/>
      <c r="B966" s="183"/>
      <c r="C966" s="183"/>
      <c r="D966" s="183"/>
      <c r="E966" s="183"/>
      <c r="F966" s="183"/>
      <c r="G966" s="183"/>
    </row>
    <row r="967">
      <c r="A967" s="183"/>
      <c r="B967" s="183"/>
      <c r="C967" s="183"/>
      <c r="D967" s="183"/>
      <c r="E967" s="183"/>
      <c r="F967" s="183"/>
      <c r="G967" s="183"/>
    </row>
    <row r="968">
      <c r="A968" s="183"/>
      <c r="B968" s="183"/>
      <c r="C968" s="183"/>
      <c r="D968" s="183"/>
      <c r="E968" s="183"/>
      <c r="F968" s="183"/>
      <c r="G968" s="183"/>
    </row>
    <row r="969">
      <c r="A969" s="183"/>
      <c r="B969" s="183"/>
      <c r="C969" s="183"/>
      <c r="D969" s="183"/>
      <c r="E969" s="183"/>
      <c r="F969" s="183"/>
      <c r="G969" s="183"/>
    </row>
    <row r="970">
      <c r="A970" s="183"/>
      <c r="B970" s="183"/>
      <c r="C970" s="183"/>
      <c r="D970" s="183"/>
      <c r="E970" s="183"/>
      <c r="F970" s="183"/>
      <c r="G970" s="183"/>
    </row>
    <row r="971">
      <c r="A971" s="183"/>
      <c r="B971" s="183"/>
      <c r="C971" s="183"/>
      <c r="D971" s="183"/>
      <c r="E971" s="183"/>
      <c r="F971" s="183"/>
      <c r="G971" s="183"/>
    </row>
    <row r="972">
      <c r="A972" s="183"/>
      <c r="B972" s="183"/>
      <c r="C972" s="183"/>
      <c r="D972" s="183"/>
      <c r="E972" s="183"/>
      <c r="F972" s="183"/>
      <c r="G972" s="183"/>
    </row>
    <row r="973">
      <c r="A973" s="183"/>
      <c r="B973" s="183"/>
      <c r="C973" s="183"/>
      <c r="D973" s="183"/>
      <c r="E973" s="183"/>
      <c r="F973" s="183"/>
      <c r="G973" s="183"/>
    </row>
    <row r="974">
      <c r="A974" s="183"/>
      <c r="B974" s="183"/>
      <c r="C974" s="183"/>
      <c r="D974" s="183"/>
      <c r="E974" s="183"/>
      <c r="F974" s="183"/>
      <c r="G974" s="183"/>
    </row>
    <row r="975">
      <c r="A975" s="183"/>
      <c r="B975" s="183"/>
      <c r="C975" s="183"/>
      <c r="D975" s="183"/>
      <c r="E975" s="183"/>
      <c r="F975" s="183"/>
      <c r="G975" s="183"/>
    </row>
    <row r="976">
      <c r="A976" s="183"/>
      <c r="B976" s="183"/>
      <c r="C976" s="183"/>
      <c r="D976" s="183"/>
      <c r="E976" s="183"/>
      <c r="F976" s="183"/>
      <c r="G976" s="183"/>
    </row>
    <row r="977">
      <c r="A977" s="183"/>
      <c r="B977" s="183"/>
      <c r="C977" s="183"/>
      <c r="D977" s="183"/>
      <c r="E977" s="183"/>
      <c r="F977" s="183"/>
      <c r="G977" s="183"/>
    </row>
    <row r="978">
      <c r="A978" s="183"/>
      <c r="B978" s="183"/>
      <c r="C978" s="183"/>
      <c r="D978" s="183"/>
      <c r="E978" s="183"/>
      <c r="F978" s="183"/>
      <c r="G978" s="183"/>
    </row>
    <row r="979">
      <c r="A979" s="183"/>
      <c r="B979" s="183"/>
      <c r="C979" s="183"/>
      <c r="D979" s="183"/>
      <c r="E979" s="183"/>
      <c r="F979" s="183"/>
      <c r="G979" s="183"/>
    </row>
    <row r="980">
      <c r="A980" s="183"/>
      <c r="B980" s="183"/>
      <c r="C980" s="183"/>
      <c r="D980" s="183"/>
      <c r="E980" s="183"/>
      <c r="F980" s="183"/>
      <c r="G980" s="183"/>
    </row>
    <row r="981">
      <c r="A981" s="183"/>
      <c r="B981" s="183"/>
      <c r="C981" s="183"/>
      <c r="D981" s="183"/>
      <c r="E981" s="183"/>
      <c r="F981" s="183"/>
      <c r="G981" s="183"/>
    </row>
    <row r="982">
      <c r="A982" s="183"/>
      <c r="B982" s="183"/>
      <c r="C982" s="183"/>
      <c r="D982" s="183"/>
      <c r="E982" s="183"/>
      <c r="F982" s="183"/>
      <c r="G982" s="183"/>
    </row>
    <row r="983">
      <c r="A983" s="183"/>
      <c r="B983" s="183"/>
      <c r="C983" s="183"/>
      <c r="D983" s="183"/>
      <c r="E983" s="183"/>
      <c r="F983" s="183"/>
      <c r="G983" s="183"/>
    </row>
    <row r="984">
      <c r="A984" s="183"/>
      <c r="B984" s="183"/>
      <c r="C984" s="183"/>
      <c r="D984" s="183"/>
      <c r="E984" s="183"/>
      <c r="F984" s="183"/>
      <c r="G984" s="183"/>
    </row>
    <row r="985">
      <c r="A985" s="183"/>
      <c r="B985" s="183"/>
      <c r="C985" s="183"/>
      <c r="D985" s="183"/>
      <c r="E985" s="183"/>
      <c r="F985" s="183"/>
      <c r="G985" s="183"/>
    </row>
    <row r="986">
      <c r="A986" s="183"/>
      <c r="B986" s="183"/>
      <c r="C986" s="183"/>
      <c r="D986" s="183"/>
      <c r="E986" s="183"/>
      <c r="F986" s="183"/>
      <c r="G986" s="183"/>
    </row>
    <row r="987">
      <c r="A987" s="183"/>
      <c r="B987" s="183"/>
      <c r="C987" s="183"/>
      <c r="D987" s="183"/>
      <c r="E987" s="183"/>
      <c r="F987" s="183"/>
      <c r="G987" s="183"/>
    </row>
    <row r="988">
      <c r="A988" s="183"/>
      <c r="B988" s="183"/>
      <c r="C988" s="183"/>
      <c r="D988" s="183"/>
      <c r="E988" s="183"/>
      <c r="F988" s="183"/>
      <c r="G988" s="183"/>
    </row>
    <row r="989">
      <c r="A989" s="183"/>
      <c r="B989" s="183"/>
      <c r="C989" s="183"/>
      <c r="D989" s="183"/>
      <c r="E989" s="183"/>
      <c r="F989" s="183"/>
      <c r="G989" s="183"/>
    </row>
    <row r="990">
      <c r="A990" s="183"/>
      <c r="B990" s="183"/>
      <c r="C990" s="183"/>
      <c r="D990" s="183"/>
      <c r="E990" s="183"/>
      <c r="F990" s="183"/>
      <c r="G990" s="183"/>
    </row>
    <row r="991">
      <c r="A991" s="183"/>
      <c r="B991" s="183"/>
      <c r="C991" s="183"/>
      <c r="D991" s="183"/>
      <c r="E991" s="183"/>
      <c r="F991" s="183"/>
      <c r="G991" s="183"/>
    </row>
    <row r="992">
      <c r="A992" s="183"/>
      <c r="B992" s="183"/>
      <c r="C992" s="183"/>
      <c r="D992" s="183"/>
      <c r="E992" s="183"/>
      <c r="F992" s="183"/>
      <c r="G992" s="183"/>
    </row>
    <row r="993">
      <c r="A993" s="183"/>
      <c r="B993" s="183"/>
      <c r="C993" s="183"/>
      <c r="D993" s="183"/>
      <c r="E993" s="183"/>
      <c r="F993" s="183"/>
      <c r="G993" s="183"/>
    </row>
    <row r="994">
      <c r="A994" s="183"/>
      <c r="B994" s="183"/>
      <c r="C994" s="183"/>
      <c r="D994" s="183"/>
      <c r="E994" s="183"/>
      <c r="F994" s="183"/>
      <c r="G994" s="183"/>
    </row>
    <row r="995">
      <c r="A995" s="183"/>
      <c r="B995" s="183"/>
      <c r="C995" s="183"/>
      <c r="D995" s="183"/>
      <c r="E995" s="183"/>
      <c r="F995" s="183"/>
      <c r="G995" s="183"/>
    </row>
    <row r="996">
      <c r="A996" s="183"/>
      <c r="B996" s="183"/>
      <c r="C996" s="183"/>
      <c r="D996" s="183"/>
      <c r="E996" s="183"/>
      <c r="F996" s="183"/>
      <c r="G996" s="183"/>
    </row>
    <row r="997">
      <c r="A997" s="183"/>
      <c r="B997" s="183"/>
      <c r="C997" s="183"/>
      <c r="D997" s="183"/>
      <c r="E997" s="183"/>
      <c r="F997" s="183"/>
      <c r="G997" s="183"/>
    </row>
    <row r="998">
      <c r="A998" s="183"/>
      <c r="B998" s="183"/>
      <c r="C998" s="183"/>
      <c r="D998" s="183"/>
      <c r="E998" s="183"/>
      <c r="F998" s="183"/>
      <c r="G998" s="183"/>
    </row>
    <row r="999">
      <c r="A999" s="183"/>
      <c r="B999" s="183"/>
      <c r="C999" s="183"/>
      <c r="D999" s="183"/>
      <c r="E999" s="183"/>
      <c r="F999" s="183"/>
      <c r="G999" s="183"/>
    </row>
    <row r="1000">
      <c r="A1000" s="183"/>
      <c r="B1000" s="183"/>
      <c r="C1000" s="183"/>
      <c r="D1000" s="183"/>
      <c r="E1000" s="183"/>
      <c r="F1000" s="183"/>
      <c r="G1000" s="183"/>
    </row>
    <row r="1001">
      <c r="A1001" s="183"/>
      <c r="B1001" s="183"/>
      <c r="C1001" s="183"/>
      <c r="D1001" s="183"/>
      <c r="E1001" s="183"/>
      <c r="F1001" s="183"/>
      <c r="G1001" s="183"/>
    </row>
    <row r="1002">
      <c r="A1002" s="183"/>
      <c r="B1002" s="183"/>
      <c r="C1002" s="183"/>
      <c r="D1002" s="183"/>
      <c r="E1002" s="183"/>
      <c r="F1002" s="183"/>
      <c r="G1002" s="183"/>
    </row>
    <row r="1003">
      <c r="A1003" s="183"/>
      <c r="B1003" s="183"/>
      <c r="C1003" s="183"/>
      <c r="D1003" s="183"/>
      <c r="E1003" s="183"/>
      <c r="F1003" s="183"/>
      <c r="G1003" s="183"/>
    </row>
    <row r="1004">
      <c r="A1004" s="183"/>
      <c r="B1004" s="183"/>
      <c r="C1004" s="183"/>
      <c r="D1004" s="183"/>
      <c r="E1004" s="183"/>
      <c r="F1004" s="183"/>
      <c r="G1004" s="183"/>
    </row>
    <row r="1005">
      <c r="A1005" s="183"/>
      <c r="B1005" s="183"/>
      <c r="C1005" s="183"/>
      <c r="D1005" s="183"/>
      <c r="E1005" s="183"/>
      <c r="F1005" s="183"/>
      <c r="G1005" s="183"/>
    </row>
    <row r="1006">
      <c r="A1006" s="183"/>
      <c r="B1006" s="183"/>
      <c r="C1006" s="183"/>
      <c r="D1006" s="183"/>
      <c r="E1006" s="183"/>
      <c r="F1006" s="183"/>
      <c r="G1006" s="183"/>
    </row>
    <row r="1007">
      <c r="A1007" s="183"/>
      <c r="B1007" s="183"/>
      <c r="C1007" s="183"/>
      <c r="D1007" s="183"/>
      <c r="E1007" s="183"/>
      <c r="F1007" s="183"/>
      <c r="G1007" s="183"/>
    </row>
    <row r="1008">
      <c r="A1008" s="183"/>
      <c r="B1008" s="183"/>
      <c r="C1008" s="183"/>
      <c r="D1008" s="183"/>
      <c r="E1008" s="183"/>
      <c r="F1008" s="183"/>
      <c r="G1008" s="183"/>
    </row>
    <row r="1009">
      <c r="A1009" s="183"/>
      <c r="B1009" s="183"/>
      <c r="C1009" s="183"/>
      <c r="D1009" s="183"/>
      <c r="E1009" s="183"/>
      <c r="F1009" s="183"/>
      <c r="G1009" s="183"/>
    </row>
    <row r="1010">
      <c r="A1010" s="183"/>
      <c r="B1010" s="183"/>
      <c r="C1010" s="183"/>
      <c r="D1010" s="183"/>
      <c r="E1010" s="183"/>
      <c r="F1010" s="183"/>
      <c r="G1010" s="183"/>
    </row>
    <row r="1011">
      <c r="A1011" s="183"/>
      <c r="B1011" s="183"/>
      <c r="C1011" s="183"/>
      <c r="D1011" s="183"/>
      <c r="E1011" s="183"/>
      <c r="F1011" s="183"/>
      <c r="G1011" s="183"/>
    </row>
    <row r="1012">
      <c r="A1012" s="183"/>
      <c r="B1012" s="183"/>
      <c r="C1012" s="183"/>
      <c r="D1012" s="183"/>
      <c r="E1012" s="183"/>
      <c r="F1012" s="183"/>
      <c r="G1012" s="183"/>
    </row>
    <row r="1013">
      <c r="A1013" s="183"/>
      <c r="B1013" s="183"/>
      <c r="C1013" s="183"/>
      <c r="D1013" s="183"/>
      <c r="E1013" s="183"/>
      <c r="F1013" s="183"/>
      <c r="G1013" s="183"/>
    </row>
    <row r="1014">
      <c r="A1014" s="183"/>
      <c r="B1014" s="183"/>
      <c r="C1014" s="183"/>
      <c r="D1014" s="183"/>
      <c r="E1014" s="183"/>
      <c r="F1014" s="183"/>
      <c r="G1014" s="183"/>
    </row>
    <row r="1015">
      <c r="A1015" s="183"/>
      <c r="B1015" s="183"/>
      <c r="C1015" s="183"/>
      <c r="D1015" s="183"/>
      <c r="E1015" s="183"/>
      <c r="F1015" s="183"/>
      <c r="G1015" s="183"/>
    </row>
    <row r="1016">
      <c r="A1016" s="183"/>
      <c r="B1016" s="183"/>
      <c r="C1016" s="183"/>
      <c r="D1016" s="183"/>
      <c r="E1016" s="183"/>
      <c r="F1016" s="183"/>
      <c r="G1016" s="183"/>
    </row>
    <row r="1017">
      <c r="A1017" s="183"/>
      <c r="B1017" s="183"/>
      <c r="C1017" s="183"/>
      <c r="D1017" s="183"/>
      <c r="E1017" s="183"/>
      <c r="F1017" s="183"/>
      <c r="G1017" s="183"/>
    </row>
    <row r="1018">
      <c r="A1018" s="183"/>
      <c r="B1018" s="183"/>
      <c r="C1018" s="183"/>
      <c r="D1018" s="183"/>
      <c r="E1018" s="183"/>
      <c r="F1018" s="183"/>
      <c r="G1018" s="183"/>
    </row>
    <row r="1019">
      <c r="A1019" s="183"/>
      <c r="B1019" s="183"/>
      <c r="C1019" s="183"/>
      <c r="D1019" s="183"/>
      <c r="E1019" s="183"/>
      <c r="F1019" s="183"/>
      <c r="G1019" s="183"/>
    </row>
    <row r="1020">
      <c r="A1020" s="183"/>
      <c r="B1020" s="183"/>
      <c r="C1020" s="183"/>
      <c r="D1020" s="183"/>
      <c r="E1020" s="183"/>
      <c r="F1020" s="183"/>
      <c r="G1020" s="183"/>
    </row>
    <row r="1021">
      <c r="A1021" s="183"/>
      <c r="B1021" s="183"/>
      <c r="C1021" s="183"/>
      <c r="D1021" s="183"/>
      <c r="E1021" s="183"/>
      <c r="F1021" s="183"/>
      <c r="G1021" s="183"/>
    </row>
    <row r="1022">
      <c r="A1022" s="183"/>
      <c r="B1022" s="183"/>
      <c r="C1022" s="183"/>
      <c r="D1022" s="183"/>
      <c r="E1022" s="183"/>
      <c r="F1022" s="183"/>
      <c r="G1022" s="183"/>
    </row>
    <row r="1023">
      <c r="A1023" s="183"/>
      <c r="B1023" s="183"/>
      <c r="C1023" s="183"/>
      <c r="D1023" s="183"/>
      <c r="E1023" s="183"/>
      <c r="F1023" s="183"/>
      <c r="G1023" s="183"/>
    </row>
    <row r="1024">
      <c r="A1024" s="183"/>
      <c r="B1024" s="183"/>
      <c r="C1024" s="183"/>
      <c r="D1024" s="183"/>
      <c r="E1024" s="183"/>
      <c r="F1024" s="183"/>
      <c r="G1024" s="183"/>
    </row>
    <row r="1025">
      <c r="A1025" s="183"/>
      <c r="B1025" s="183"/>
      <c r="C1025" s="183"/>
      <c r="D1025" s="183"/>
      <c r="E1025" s="183"/>
      <c r="F1025" s="183"/>
      <c r="G1025" s="183"/>
    </row>
    <row r="1026">
      <c r="A1026" s="183"/>
      <c r="B1026" s="183"/>
      <c r="C1026" s="183"/>
      <c r="D1026" s="183"/>
      <c r="E1026" s="183"/>
      <c r="F1026" s="183"/>
      <c r="G1026" s="183"/>
    </row>
    <row r="1027">
      <c r="A1027" s="183"/>
      <c r="B1027" s="183"/>
      <c r="C1027" s="183"/>
      <c r="D1027" s="183"/>
      <c r="E1027" s="183"/>
      <c r="F1027" s="183"/>
      <c r="G1027" s="183"/>
    </row>
    <row r="1028">
      <c r="A1028" s="183"/>
      <c r="B1028" s="183"/>
      <c r="C1028" s="183"/>
      <c r="D1028" s="183"/>
      <c r="E1028" s="183"/>
      <c r="F1028" s="183"/>
      <c r="G1028" s="183"/>
    </row>
    <row r="1029">
      <c r="A1029" s="183"/>
      <c r="B1029" s="183"/>
      <c r="C1029" s="183"/>
      <c r="D1029" s="183"/>
      <c r="E1029" s="183"/>
      <c r="F1029" s="183"/>
      <c r="G1029" s="183"/>
    </row>
    <row r="1030">
      <c r="A1030" s="183"/>
      <c r="B1030" s="183"/>
      <c r="C1030" s="183"/>
      <c r="D1030" s="183"/>
      <c r="E1030" s="183"/>
      <c r="F1030" s="183"/>
      <c r="G1030" s="183"/>
    </row>
    <row r="1031">
      <c r="A1031" s="183"/>
      <c r="B1031" s="183"/>
      <c r="C1031" s="183"/>
      <c r="D1031" s="183"/>
      <c r="E1031" s="183"/>
      <c r="F1031" s="183"/>
      <c r="G1031" s="183"/>
    </row>
    <row r="1032">
      <c r="A1032" s="183"/>
      <c r="B1032" s="183"/>
      <c r="C1032" s="183"/>
      <c r="D1032" s="183"/>
      <c r="E1032" s="183"/>
      <c r="F1032" s="183"/>
      <c r="G1032" s="183"/>
    </row>
    <row r="1033">
      <c r="A1033" s="183"/>
      <c r="B1033" s="183"/>
      <c r="C1033" s="183"/>
      <c r="D1033" s="183"/>
      <c r="E1033" s="183"/>
      <c r="F1033" s="183"/>
      <c r="G1033" s="183"/>
    </row>
    <row r="1034">
      <c r="A1034" s="183"/>
      <c r="B1034" s="183"/>
      <c r="C1034" s="183"/>
      <c r="D1034" s="183"/>
      <c r="E1034" s="183"/>
      <c r="F1034" s="183"/>
      <c r="G1034" s="183"/>
    </row>
  </sheetData>
  <mergeCells count="2">
    <mergeCell ref="A2:C2"/>
    <mergeCell ref="A1:C1"/>
  </mergeCells>
  <hyperlinks>
    <hyperlink r:id="rId1" ref="D3"/>
    <hyperlink r:id="rId2" ref="D4"/>
    <hyperlink r:id="rId3" ref="D5"/>
    <hyperlink r:id="rId4" ref="D6"/>
    <hyperlink r:id="rId5" ref="D7"/>
    <hyperlink r:id="rId6" ref="D8"/>
    <hyperlink r:id="rId7" ref="D9"/>
    <hyperlink r:id="rId8" ref="D10"/>
    <hyperlink r:id="rId9" ref="D13"/>
    <hyperlink r:id="rId10" ref="D15"/>
    <hyperlink r:id="rId11" ref="D16"/>
    <hyperlink r:id="rId12" ref="D17"/>
    <hyperlink r:id="rId13" ref="D18"/>
    <hyperlink r:id="rId14" ref="D19"/>
    <hyperlink r:id="rId15" ref="D20"/>
    <hyperlink r:id="rId16" ref="D21"/>
    <hyperlink r:id="rId17" ref="D22"/>
    <hyperlink r:id="rId18" ref="D23"/>
    <hyperlink r:id="rId19" location="3" ref="D24"/>
    <hyperlink r:id="rId20" ref="D25"/>
    <hyperlink r:id="rId21" ref="D26"/>
    <hyperlink r:id="rId22" ref="D27"/>
    <hyperlink r:id="rId23" ref="D28"/>
    <hyperlink r:id="rId24" ref="D29"/>
    <hyperlink r:id="rId25" ref="D30"/>
    <hyperlink r:id="rId26" ref="D32"/>
    <hyperlink r:id="rId27" ref="D33"/>
    <hyperlink r:id="rId28" ref="D34"/>
    <hyperlink r:id="rId29" ref="D35"/>
    <hyperlink r:id="rId30" ref="D36"/>
    <hyperlink r:id="rId31" ref="D37"/>
    <hyperlink r:id="rId32" ref="D38"/>
    <hyperlink r:id="rId33" ref="D39"/>
    <hyperlink r:id="rId34" ref="D40"/>
    <hyperlink r:id="rId35" ref="D41"/>
    <hyperlink r:id="rId36" ref="D42"/>
    <hyperlink r:id="rId37" ref="D43"/>
    <hyperlink r:id="rId38" ref="D44"/>
    <hyperlink r:id="rId39" ref="D45"/>
    <hyperlink r:id="rId40" ref="D46"/>
    <hyperlink r:id="rId41" ref="D47"/>
    <hyperlink r:id="rId42" ref="D48"/>
    <hyperlink r:id="rId43" ref="D49"/>
    <hyperlink r:id="rId44" ref="D50"/>
    <hyperlink r:id="rId45" ref="C51"/>
    <hyperlink r:id="rId46" ref="D51"/>
    <hyperlink r:id="rId47" ref="D52"/>
    <hyperlink r:id="rId48" ref="D53"/>
    <hyperlink r:id="rId49" ref="D54"/>
    <hyperlink r:id="rId50" ref="D56"/>
    <hyperlink r:id="rId51" ref="D57"/>
    <hyperlink r:id="rId52" ref="D58"/>
    <hyperlink r:id="rId53" ref="D59"/>
    <hyperlink r:id="rId54" ref="D60"/>
    <hyperlink r:id="rId55" ref="D61"/>
    <hyperlink r:id="rId56" location="page=1" ref="D62"/>
    <hyperlink r:id="rId57" ref="D63"/>
    <hyperlink r:id="rId58" ref="D64"/>
    <hyperlink r:id="rId59" ref="D65"/>
    <hyperlink r:id="rId60" ref="D70"/>
    <hyperlink r:id="rId61" ref="D74"/>
    <hyperlink r:id="rId62" ref="D75"/>
    <hyperlink r:id="rId63" ref="D76"/>
    <hyperlink r:id="rId64" ref="D77"/>
    <hyperlink r:id="rId65" ref="D78"/>
    <hyperlink r:id="rId66" ref="D79"/>
    <hyperlink r:id="rId67" ref="D80"/>
    <hyperlink r:id="rId68" ref="D81"/>
    <hyperlink r:id="rId69" ref="D82"/>
    <hyperlink r:id="rId70" ref="D83"/>
    <hyperlink r:id="rId71" ref="D84"/>
    <hyperlink r:id="rId72" ref="D85"/>
    <hyperlink r:id="rId73" ref="D86"/>
    <hyperlink r:id="rId74" ref="D88"/>
    <hyperlink r:id="rId75" ref="D89"/>
    <hyperlink r:id="rId76" ref="D90"/>
    <hyperlink r:id="rId77" ref="D91"/>
    <hyperlink r:id="rId78" ref="D92"/>
    <hyperlink r:id="rId79" ref="D93"/>
    <hyperlink r:id="rId80" ref="D94"/>
    <hyperlink r:id="rId81" ref="D95"/>
    <hyperlink r:id="rId82" ref="C96"/>
    <hyperlink r:id="rId83" ref="D96"/>
    <hyperlink r:id="rId84" ref="D98"/>
    <hyperlink r:id="rId85" ref="D99"/>
    <hyperlink r:id="rId86" ref="D100"/>
    <hyperlink r:id="rId87" ref="D101"/>
    <hyperlink r:id="rId88" ref="D102"/>
    <hyperlink r:id="rId89" ref="D103"/>
    <hyperlink r:id="rId90" ref="D104"/>
    <hyperlink r:id="rId91" ref="D105"/>
    <hyperlink r:id="rId92" ref="D106"/>
    <hyperlink r:id="rId93" ref="D107"/>
    <hyperlink r:id="rId94" ref="D108"/>
    <hyperlink r:id="rId95" ref="D109"/>
    <hyperlink r:id="rId96" ref="D110"/>
    <hyperlink r:id="rId97" ref="D111"/>
    <hyperlink r:id="rId98" ref="D112"/>
    <hyperlink r:id="rId99" ref="D113"/>
    <hyperlink r:id="rId100" ref="D114"/>
    <hyperlink r:id="rId101" ref="D116"/>
  </hyperlinks>
  <drawing r:id="rId102"/>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0.71"/>
    <col customWidth="1" min="2" max="2" width="23.57"/>
    <col customWidth="1" min="3" max="3" width="43.71"/>
    <col customWidth="1" min="4" max="4" width="22.14"/>
    <col customWidth="1" min="5" max="5" width="18.57"/>
    <col customWidth="1" min="6" max="6" width="19.0"/>
    <col customWidth="1" min="7" max="7" width="19.14"/>
    <col customWidth="1" min="8" max="8" width="43.71"/>
    <col customWidth="1" min="9" max="9" width="44.0"/>
  </cols>
  <sheetData>
    <row r="1">
      <c r="A1" s="1" t="s">
        <v>0</v>
      </c>
      <c r="E1" s="223"/>
      <c r="F1" s="223"/>
      <c r="G1" s="223"/>
      <c r="H1" s="223"/>
      <c r="I1" s="223"/>
      <c r="J1" s="224"/>
      <c r="K1" s="224"/>
      <c r="L1" s="224"/>
      <c r="M1" s="224"/>
      <c r="N1" s="224"/>
      <c r="O1" s="224"/>
      <c r="P1" s="224"/>
      <c r="Q1" s="224"/>
      <c r="R1" s="224"/>
      <c r="S1" s="224"/>
      <c r="T1" s="224"/>
      <c r="U1" s="224"/>
      <c r="V1" s="224"/>
      <c r="W1" s="224"/>
      <c r="X1" s="224"/>
      <c r="Y1" s="224"/>
      <c r="Z1" s="224"/>
      <c r="AA1" s="224"/>
      <c r="AB1" s="224"/>
      <c r="AC1" s="224"/>
      <c r="AD1" s="224"/>
    </row>
    <row r="2">
      <c r="A2" s="6" t="str">
        <f>HYPERLINK("https://docs.google.com/forms/d/1WPdDJsTC_5d4N5b0mDpgSJmzwpliwg8oRtCHHp5iVrU/viewform?usp=send_form","This document has now migrated due to the amount of information within it. Please click anywhere on this text to sign up for edit access to the new one.  Any questions please email: justine@standbytaskforce.com.     Many thanks")</f>
        <v>This document has now migrated due to the amount of information within it. Please click anywhere on this text to sign up for edit access to the new one.  Any questions please email: justine@standbytaskforce.com.     Many thanks</v>
      </c>
      <c r="E2" s="223"/>
      <c r="F2" s="223"/>
      <c r="G2" s="223"/>
      <c r="H2" s="223"/>
      <c r="I2" s="223"/>
      <c r="J2" s="224"/>
      <c r="K2" s="224"/>
      <c r="L2" s="224"/>
      <c r="M2" s="224"/>
      <c r="N2" s="224"/>
      <c r="O2" s="224"/>
      <c r="P2" s="224"/>
      <c r="Q2" s="224"/>
      <c r="R2" s="224"/>
      <c r="S2" s="224"/>
      <c r="T2" s="224"/>
      <c r="U2" s="224"/>
      <c r="V2" s="224"/>
      <c r="W2" s="224"/>
      <c r="X2" s="224"/>
      <c r="Y2" s="224"/>
      <c r="Z2" s="224"/>
      <c r="AA2" s="224"/>
      <c r="AB2" s="224"/>
      <c r="AC2" s="224"/>
      <c r="AD2" s="224"/>
    </row>
    <row r="3">
      <c r="A3" s="223" t="s">
        <v>2503</v>
      </c>
      <c r="B3" s="223" t="s">
        <v>2504</v>
      </c>
      <c r="C3" s="226" t="s">
        <v>2506</v>
      </c>
      <c r="D3" s="223"/>
      <c r="E3" s="223"/>
      <c r="F3" s="223"/>
      <c r="G3" s="223"/>
      <c r="H3" s="223"/>
      <c r="I3" s="223"/>
      <c r="J3" s="224"/>
      <c r="K3" s="224"/>
      <c r="L3" s="224"/>
      <c r="M3" s="224"/>
      <c r="N3" s="224"/>
      <c r="O3" s="224"/>
      <c r="P3" s="224"/>
      <c r="Q3" s="224"/>
      <c r="R3" s="224"/>
      <c r="S3" s="224"/>
      <c r="T3" s="224"/>
      <c r="U3" s="224"/>
      <c r="V3" s="224"/>
      <c r="W3" s="224"/>
      <c r="X3" s="224"/>
      <c r="Y3" s="224"/>
      <c r="Z3" s="224"/>
      <c r="AA3" s="224"/>
      <c r="AB3" s="224"/>
      <c r="AC3" s="224"/>
      <c r="AD3" s="224"/>
    </row>
    <row r="4">
      <c r="A4" s="173" t="s">
        <v>2512</v>
      </c>
      <c r="B4" s="173" t="s">
        <v>1372</v>
      </c>
      <c r="C4" s="173" t="s">
        <v>2513</v>
      </c>
      <c r="D4" s="173" t="s">
        <v>1986</v>
      </c>
      <c r="E4" s="173" t="s">
        <v>2514</v>
      </c>
      <c r="F4" s="173" t="s">
        <v>2516</v>
      </c>
      <c r="G4" s="173" t="s">
        <v>2517</v>
      </c>
      <c r="H4" s="173" t="s">
        <v>2518</v>
      </c>
      <c r="I4" s="173" t="s">
        <v>2519</v>
      </c>
      <c r="J4" s="227"/>
      <c r="K4" s="227"/>
      <c r="L4" s="227"/>
      <c r="M4" s="227"/>
      <c r="N4" s="227"/>
      <c r="O4" s="227"/>
      <c r="P4" s="227"/>
      <c r="Q4" s="227"/>
      <c r="R4" s="227"/>
      <c r="S4" s="227"/>
      <c r="T4" s="227"/>
      <c r="U4" s="227"/>
      <c r="V4" s="227"/>
      <c r="W4" s="227"/>
      <c r="X4" s="227"/>
      <c r="Y4" s="227"/>
      <c r="Z4" s="227"/>
      <c r="AA4" s="227"/>
      <c r="AB4" s="227"/>
      <c r="AC4" s="227"/>
      <c r="AD4" s="227"/>
    </row>
    <row r="5">
      <c r="A5" s="228" t="s">
        <v>2523</v>
      </c>
      <c r="B5" s="228" t="s">
        <v>2526</v>
      </c>
      <c r="C5" s="228" t="s">
        <v>2528</v>
      </c>
      <c r="D5" s="228" t="s">
        <v>2529</v>
      </c>
      <c r="E5" s="228" t="s">
        <v>2530</v>
      </c>
      <c r="F5" s="228" t="s">
        <v>2532</v>
      </c>
      <c r="G5" s="228" t="s">
        <v>2533</v>
      </c>
      <c r="H5" s="228" t="s">
        <v>2535</v>
      </c>
      <c r="I5" s="228"/>
      <c r="J5" s="229"/>
      <c r="K5" s="229"/>
      <c r="L5" s="229"/>
      <c r="M5" s="229"/>
      <c r="N5" s="229"/>
      <c r="O5" s="229"/>
      <c r="P5" s="229"/>
      <c r="Q5" s="229"/>
      <c r="R5" s="229"/>
      <c r="S5" s="229"/>
      <c r="T5" s="229"/>
      <c r="U5" s="229"/>
      <c r="V5" s="229"/>
      <c r="W5" s="229"/>
      <c r="X5" s="229"/>
      <c r="Y5" s="229"/>
      <c r="Z5" s="229"/>
      <c r="AA5" s="229"/>
      <c r="AB5" s="229"/>
      <c r="AC5" s="229"/>
      <c r="AD5" s="229"/>
    </row>
    <row r="6">
      <c r="A6" s="155" t="s">
        <v>2538</v>
      </c>
      <c r="B6" s="155" t="s">
        <v>43</v>
      </c>
      <c r="C6" s="155" t="s">
        <v>2540</v>
      </c>
      <c r="D6" s="158"/>
      <c r="E6" s="158"/>
      <c r="F6" s="155" t="s">
        <v>2541</v>
      </c>
      <c r="G6" s="158"/>
      <c r="H6" s="158"/>
      <c r="I6" s="155" t="s">
        <v>46</v>
      </c>
      <c r="J6" s="158"/>
      <c r="K6" s="158"/>
      <c r="L6" s="158"/>
      <c r="M6" s="158"/>
      <c r="N6" s="158"/>
      <c r="O6" s="158"/>
      <c r="P6" s="158"/>
      <c r="Q6" s="158"/>
      <c r="R6" s="158"/>
      <c r="S6" s="158"/>
      <c r="T6" s="158"/>
      <c r="U6" s="158"/>
      <c r="V6" s="158"/>
      <c r="W6" s="158"/>
      <c r="X6" s="158"/>
      <c r="Y6" s="158"/>
      <c r="Z6" s="158"/>
      <c r="AA6" s="158"/>
      <c r="AB6" s="158"/>
      <c r="AC6" s="158"/>
      <c r="AD6" s="158"/>
    </row>
    <row r="7">
      <c r="A7" s="155" t="s">
        <v>2543</v>
      </c>
      <c r="B7" s="155" t="s">
        <v>1237</v>
      </c>
      <c r="C7" s="155" t="s">
        <v>2544</v>
      </c>
      <c r="D7" s="158"/>
      <c r="E7" s="155" t="s">
        <v>2545</v>
      </c>
      <c r="F7" s="158"/>
      <c r="G7" s="158"/>
      <c r="H7" s="230" t="s">
        <v>2546</v>
      </c>
      <c r="I7" s="158"/>
      <c r="J7" s="158"/>
      <c r="K7" s="158"/>
      <c r="L7" s="158"/>
      <c r="M7" s="158"/>
      <c r="N7" s="158"/>
      <c r="O7" s="158"/>
      <c r="P7" s="158"/>
      <c r="Q7" s="158"/>
      <c r="R7" s="158"/>
      <c r="S7" s="158"/>
      <c r="T7" s="158"/>
      <c r="U7" s="158"/>
      <c r="V7" s="158"/>
      <c r="W7" s="158"/>
      <c r="X7" s="158"/>
      <c r="Y7" s="158"/>
      <c r="Z7" s="158"/>
      <c r="AA7" s="158"/>
      <c r="AB7" s="158"/>
      <c r="AC7" s="158"/>
      <c r="AD7" s="158"/>
    </row>
    <row r="8">
      <c r="A8" s="155" t="s">
        <v>2551</v>
      </c>
      <c r="B8" s="155" t="s">
        <v>2553</v>
      </c>
      <c r="C8" s="155"/>
      <c r="D8" s="158"/>
      <c r="E8" s="155"/>
      <c r="F8" s="155" t="s">
        <v>2554</v>
      </c>
      <c r="G8" s="158"/>
      <c r="H8" s="155"/>
      <c r="I8" s="155"/>
      <c r="J8" s="158"/>
      <c r="K8" s="158"/>
      <c r="L8" s="158"/>
      <c r="M8" s="158"/>
      <c r="N8" s="158"/>
      <c r="O8" s="158"/>
      <c r="P8" s="158"/>
      <c r="Q8" s="158"/>
      <c r="R8" s="158"/>
      <c r="S8" s="158"/>
      <c r="T8" s="158"/>
      <c r="U8" s="158"/>
      <c r="V8" s="158"/>
      <c r="W8" s="158"/>
      <c r="X8" s="158"/>
      <c r="Y8" s="158"/>
      <c r="Z8" s="158"/>
      <c r="AA8" s="158"/>
      <c r="AB8" s="158"/>
      <c r="AC8" s="158"/>
      <c r="AD8" s="158"/>
    </row>
    <row r="9">
      <c r="A9" s="155" t="s">
        <v>1354</v>
      </c>
      <c r="B9" s="155" t="s">
        <v>2559</v>
      </c>
      <c r="C9" s="155"/>
      <c r="D9" s="158"/>
      <c r="E9" s="155"/>
      <c r="F9" s="155" t="s">
        <v>1032</v>
      </c>
      <c r="G9" s="158"/>
      <c r="H9" s="155"/>
      <c r="I9" s="155"/>
      <c r="J9" s="158"/>
      <c r="K9" s="158"/>
      <c r="L9" s="158"/>
      <c r="M9" s="158"/>
      <c r="N9" s="158"/>
      <c r="O9" s="158"/>
      <c r="P9" s="158"/>
      <c r="Q9" s="158"/>
      <c r="R9" s="158"/>
      <c r="S9" s="158"/>
      <c r="T9" s="158"/>
      <c r="U9" s="158"/>
      <c r="V9" s="158"/>
      <c r="W9" s="158"/>
      <c r="X9" s="158"/>
      <c r="Y9" s="158"/>
      <c r="Z9" s="158"/>
      <c r="AA9" s="158"/>
      <c r="AB9" s="158"/>
      <c r="AC9" s="158"/>
      <c r="AD9" s="158"/>
    </row>
    <row r="10">
      <c r="A10" s="155" t="s">
        <v>1465</v>
      </c>
      <c r="B10" s="155" t="s">
        <v>2563</v>
      </c>
      <c r="C10" s="155"/>
      <c r="D10" s="158"/>
      <c r="E10" s="155"/>
      <c r="F10" s="158"/>
      <c r="G10" s="158"/>
      <c r="H10" s="155"/>
      <c r="I10" s="155" t="s">
        <v>2564</v>
      </c>
      <c r="J10" s="158"/>
      <c r="K10" s="158"/>
      <c r="L10" s="158"/>
      <c r="M10" s="158"/>
      <c r="N10" s="158"/>
      <c r="O10" s="158"/>
      <c r="P10" s="158"/>
      <c r="Q10" s="158"/>
      <c r="R10" s="158"/>
      <c r="S10" s="158"/>
      <c r="T10" s="158"/>
      <c r="U10" s="158"/>
      <c r="V10" s="158"/>
      <c r="W10" s="158"/>
      <c r="X10" s="158"/>
      <c r="Y10" s="158"/>
      <c r="Z10" s="158"/>
      <c r="AA10" s="158"/>
      <c r="AB10" s="158"/>
      <c r="AC10" s="158"/>
      <c r="AD10" s="158"/>
    </row>
    <row r="11">
      <c r="A11" s="155" t="s">
        <v>2567</v>
      </c>
      <c r="B11" s="155" t="s">
        <v>2568</v>
      </c>
      <c r="C11" s="155" t="s">
        <v>2570</v>
      </c>
      <c r="D11" s="158"/>
      <c r="E11" s="155" t="s">
        <v>151</v>
      </c>
      <c r="F11" s="155" t="s">
        <v>2571</v>
      </c>
      <c r="G11" s="158"/>
      <c r="H11" s="230" t="s">
        <v>2572</v>
      </c>
      <c r="I11" s="155" t="s">
        <v>2575</v>
      </c>
      <c r="J11" s="158"/>
      <c r="K11" s="158"/>
      <c r="L11" s="158"/>
      <c r="M11" s="158"/>
      <c r="N11" s="158"/>
      <c r="O11" s="158"/>
      <c r="P11" s="158"/>
      <c r="Q11" s="158"/>
      <c r="R11" s="158"/>
      <c r="S11" s="158"/>
      <c r="T11" s="158"/>
      <c r="U11" s="158"/>
      <c r="V11" s="158"/>
      <c r="W11" s="158"/>
      <c r="X11" s="158"/>
      <c r="Y11" s="158"/>
      <c r="Z11" s="158"/>
      <c r="AA11" s="158"/>
      <c r="AB11" s="158"/>
      <c r="AC11" s="158"/>
      <c r="AD11" s="158"/>
    </row>
    <row r="12">
      <c r="A12" s="155" t="s">
        <v>69</v>
      </c>
      <c r="B12" s="155" t="s">
        <v>2578</v>
      </c>
      <c r="C12" s="155" t="s">
        <v>2579</v>
      </c>
      <c r="D12" s="155"/>
      <c r="E12" s="155"/>
      <c r="F12" s="155"/>
      <c r="G12" s="158"/>
      <c r="H12" s="155"/>
      <c r="I12" s="155"/>
      <c r="J12" s="158"/>
      <c r="K12" s="158"/>
      <c r="L12" s="158"/>
      <c r="M12" s="158"/>
      <c r="N12" s="158"/>
      <c r="O12" s="158"/>
      <c r="P12" s="158"/>
      <c r="Q12" s="158"/>
      <c r="R12" s="158"/>
      <c r="S12" s="158"/>
      <c r="T12" s="158"/>
      <c r="U12" s="158"/>
      <c r="V12" s="158"/>
      <c r="W12" s="158"/>
      <c r="X12" s="158"/>
      <c r="Y12" s="158"/>
      <c r="Z12" s="158"/>
      <c r="AA12" s="158"/>
      <c r="AB12" s="158"/>
      <c r="AC12" s="158"/>
      <c r="AD12" s="158"/>
    </row>
    <row r="13">
      <c r="A13" s="155"/>
      <c r="B13" s="155" t="s">
        <v>2583</v>
      </c>
      <c r="C13" s="155"/>
      <c r="D13" s="155"/>
      <c r="E13" s="155" t="s">
        <v>80</v>
      </c>
      <c r="F13" s="155"/>
      <c r="G13" s="158"/>
      <c r="H13" s="155"/>
      <c r="I13" s="155"/>
      <c r="J13" s="158"/>
      <c r="K13" s="158"/>
      <c r="L13" s="158"/>
      <c r="M13" s="158"/>
      <c r="N13" s="158"/>
      <c r="O13" s="158"/>
      <c r="P13" s="158"/>
      <c r="Q13" s="158"/>
      <c r="R13" s="158"/>
      <c r="S13" s="158"/>
      <c r="T13" s="158"/>
      <c r="U13" s="158"/>
      <c r="V13" s="158"/>
      <c r="W13" s="158"/>
      <c r="X13" s="158"/>
      <c r="Y13" s="158"/>
      <c r="Z13" s="158"/>
      <c r="AA13" s="158"/>
      <c r="AB13" s="158"/>
      <c r="AC13" s="158"/>
      <c r="AD13" s="158"/>
    </row>
    <row r="14">
      <c r="A14" s="155" t="s">
        <v>1785</v>
      </c>
      <c r="B14" s="155" t="s">
        <v>2587</v>
      </c>
      <c r="C14" s="155" t="s">
        <v>2588</v>
      </c>
      <c r="D14" s="155" t="s">
        <v>2589</v>
      </c>
      <c r="E14" s="158"/>
      <c r="F14" s="155" t="s">
        <v>2590</v>
      </c>
      <c r="G14" s="158"/>
      <c r="H14" s="230" t="s">
        <v>2592</v>
      </c>
      <c r="I14" s="155" t="s">
        <v>1785</v>
      </c>
      <c r="J14" s="158"/>
      <c r="K14" s="158"/>
      <c r="L14" s="158"/>
      <c r="M14" s="158"/>
      <c r="N14" s="158"/>
      <c r="O14" s="158"/>
      <c r="P14" s="158"/>
      <c r="Q14" s="158"/>
      <c r="R14" s="158"/>
      <c r="S14" s="158"/>
      <c r="T14" s="158"/>
      <c r="U14" s="158"/>
      <c r="V14" s="158"/>
      <c r="W14" s="158"/>
      <c r="X14" s="158"/>
      <c r="Y14" s="158"/>
      <c r="Z14" s="158"/>
      <c r="AA14" s="158"/>
      <c r="AB14" s="158"/>
      <c r="AC14" s="158"/>
      <c r="AD14" s="158"/>
    </row>
    <row r="15">
      <c r="A15" s="155" t="s">
        <v>210</v>
      </c>
      <c r="B15" s="155"/>
      <c r="C15" s="155"/>
      <c r="D15" s="155"/>
      <c r="E15" s="158"/>
      <c r="F15" s="155"/>
      <c r="G15" s="158"/>
      <c r="H15" s="155"/>
      <c r="I15" s="155" t="s">
        <v>2595</v>
      </c>
      <c r="J15" s="158"/>
      <c r="K15" s="158"/>
      <c r="L15" s="158"/>
      <c r="M15" s="158"/>
      <c r="N15" s="158"/>
      <c r="O15" s="158"/>
      <c r="P15" s="158"/>
      <c r="Q15" s="158"/>
      <c r="R15" s="158"/>
      <c r="S15" s="158"/>
      <c r="T15" s="158"/>
      <c r="U15" s="158"/>
      <c r="V15" s="158"/>
      <c r="W15" s="158"/>
      <c r="X15" s="158"/>
      <c r="Y15" s="158"/>
      <c r="Z15" s="158"/>
      <c r="AA15" s="158"/>
      <c r="AB15" s="158"/>
      <c r="AC15" s="158"/>
      <c r="AD15" s="158"/>
    </row>
    <row r="16">
      <c r="A16" s="155" t="s">
        <v>2599</v>
      </c>
      <c r="B16" s="158"/>
      <c r="C16" s="155" t="s">
        <v>2600</v>
      </c>
      <c r="D16" s="158"/>
      <c r="E16" s="155" t="s">
        <v>151</v>
      </c>
      <c r="F16" s="158"/>
      <c r="G16" s="158"/>
      <c r="H16" s="230" t="s">
        <v>2602</v>
      </c>
      <c r="I16" s="155" t="s">
        <v>2605</v>
      </c>
      <c r="J16" s="158"/>
      <c r="K16" s="158"/>
      <c r="L16" s="158"/>
      <c r="M16" s="158"/>
      <c r="N16" s="158"/>
      <c r="O16" s="158"/>
      <c r="P16" s="158"/>
      <c r="Q16" s="158"/>
      <c r="R16" s="158"/>
      <c r="S16" s="158"/>
      <c r="T16" s="158"/>
      <c r="U16" s="158"/>
      <c r="V16" s="158"/>
      <c r="W16" s="158"/>
      <c r="X16" s="158"/>
      <c r="Y16" s="158"/>
      <c r="Z16" s="158"/>
      <c r="AA16" s="158"/>
      <c r="AB16" s="158"/>
      <c r="AC16" s="158"/>
      <c r="AD16" s="158"/>
    </row>
    <row r="17">
      <c r="A17" s="158"/>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row>
    <row r="18">
      <c r="A18" s="15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row>
    <row r="19">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row>
    <row r="20">
      <c r="A20" s="158"/>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row>
    <row r="21">
      <c r="A21" s="158"/>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row>
    <row r="22">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row>
  </sheetData>
  <mergeCells count="2">
    <mergeCell ref="A2:D2"/>
    <mergeCell ref="A1:D1"/>
  </mergeCells>
  <hyperlinks>
    <hyperlink r:id="rId1" location="gid=0" ref="C3"/>
    <hyperlink r:id="rId2" ref="H7"/>
    <hyperlink r:id="rId3" ref="H11"/>
    <hyperlink r:id="rId4" ref="H14"/>
    <hyperlink r:id="rId5" ref="H16"/>
  </hyperlinks>
  <drawing r:id="rId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4.43" defaultRowHeight="15.75"/>
  <cols>
    <col customWidth="1" min="1" max="1" width="27.14"/>
    <col customWidth="1" min="2" max="2" width="46.29"/>
    <col customWidth="1" min="3" max="3" width="23.57"/>
    <col customWidth="1" min="4" max="4" width="40.29"/>
    <col customWidth="1" min="5" max="5" width="56.29"/>
    <col customWidth="1" min="6" max="6" width="44.86"/>
    <col customWidth="1" min="7" max="8" width="31.14"/>
  </cols>
  <sheetData>
    <row r="1" ht="76.5" customHeight="1">
      <c r="A1" s="1" t="s">
        <v>0</v>
      </c>
      <c r="F1" s="3"/>
      <c r="G1" s="3"/>
      <c r="H1" s="4"/>
    </row>
    <row r="2" ht="76.5" customHeight="1">
      <c r="A2" s="6" t="str">
        <f>HYPERLINK("https://docs.google.com/forms/d/1WPdDJsTC_5d4N5b0mDpgSJmzwpliwg8oRtCHHp5iVrU/viewform?usp=send_form","This document has now migrated due to the amount of information within it. Please click anywhere on this text to sign up for edit access to the new one.  Any questions please email: justine@standbytaskforce.com.     Many thanks")</f>
        <v>This document has now migrated due to the amount of information within it. Please click anywhere on this text to sign up for edit access to the new one.  Any questions please email: justine@standbytaskforce.com.     Many thanks</v>
      </c>
      <c r="H2" s="4"/>
    </row>
    <row r="3" ht="33.0" customHeight="1">
      <c r="A3" s="7" t="s">
        <v>1</v>
      </c>
      <c r="H3" s="7"/>
    </row>
    <row r="4" ht="19.5" customHeight="1">
      <c r="A4" s="9" t="s">
        <v>3</v>
      </c>
      <c r="B4" s="9" t="s">
        <v>4</v>
      </c>
      <c r="C4" s="9" t="s">
        <v>5</v>
      </c>
      <c r="D4" s="9" t="s">
        <v>6</v>
      </c>
      <c r="E4" s="9" t="s">
        <v>7</v>
      </c>
      <c r="F4" s="11" t="s">
        <v>8</v>
      </c>
      <c r="G4" s="11" t="s">
        <v>9</v>
      </c>
      <c r="H4" s="11" t="s">
        <v>10</v>
      </c>
    </row>
    <row r="5">
      <c r="A5" s="13" t="s">
        <v>11</v>
      </c>
      <c r="B5" s="13" t="s">
        <v>12</v>
      </c>
      <c r="C5" s="13" t="s">
        <v>13</v>
      </c>
      <c r="D5" s="13" t="s">
        <v>14</v>
      </c>
      <c r="E5" s="13" t="s">
        <v>15</v>
      </c>
      <c r="F5" s="15" t="s">
        <v>16</v>
      </c>
      <c r="G5" s="15" t="s">
        <v>25</v>
      </c>
      <c r="H5" s="15"/>
    </row>
    <row r="6">
      <c r="A6" s="13" t="s">
        <v>26</v>
      </c>
      <c r="B6" s="13" t="s">
        <v>27</v>
      </c>
      <c r="C6" s="13" t="s">
        <v>28</v>
      </c>
      <c r="D6" s="13" t="s">
        <v>14</v>
      </c>
      <c r="E6" s="13" t="s">
        <v>29</v>
      </c>
      <c r="F6" s="15" t="s">
        <v>16</v>
      </c>
      <c r="G6" s="15" t="s">
        <v>30</v>
      </c>
      <c r="H6" s="15"/>
    </row>
    <row r="7">
      <c r="A7" s="13" t="s">
        <v>31</v>
      </c>
      <c r="B7" s="13" t="s">
        <v>32</v>
      </c>
      <c r="C7" s="13" t="s">
        <v>33</v>
      </c>
      <c r="D7" s="13" t="s">
        <v>34</v>
      </c>
      <c r="E7" s="13" t="s">
        <v>35</v>
      </c>
      <c r="F7" s="17"/>
      <c r="G7" s="17"/>
      <c r="H7" s="17"/>
    </row>
    <row r="8">
      <c r="A8" s="13" t="s">
        <v>36</v>
      </c>
      <c r="B8" s="13" t="s">
        <v>37</v>
      </c>
      <c r="C8" s="13" t="s">
        <v>38</v>
      </c>
      <c r="D8" s="13" t="s">
        <v>39</v>
      </c>
      <c r="E8" s="13" t="s">
        <v>40</v>
      </c>
      <c r="F8" s="15" t="s">
        <v>41</v>
      </c>
      <c r="G8" s="15" t="s">
        <v>42</v>
      </c>
      <c r="H8" s="15"/>
    </row>
    <row r="9">
      <c r="A9" s="13" t="s">
        <v>43</v>
      </c>
      <c r="B9" s="13" t="s">
        <v>44</v>
      </c>
      <c r="C9" s="13" t="s">
        <v>45</v>
      </c>
      <c r="D9" s="13" t="s">
        <v>46</v>
      </c>
      <c r="E9" s="13" t="s">
        <v>47</v>
      </c>
      <c r="F9" s="17"/>
      <c r="G9" s="15" t="s">
        <v>48</v>
      </c>
      <c r="H9" s="15"/>
    </row>
    <row r="10">
      <c r="A10" s="13" t="s">
        <v>49</v>
      </c>
      <c r="B10" s="13" t="s">
        <v>50</v>
      </c>
      <c r="C10" s="13" t="s">
        <v>51</v>
      </c>
      <c r="D10" s="13" t="s">
        <v>52</v>
      </c>
      <c r="E10" s="13" t="s">
        <v>53</v>
      </c>
      <c r="F10" s="17"/>
      <c r="G10" s="15" t="s">
        <v>54</v>
      </c>
      <c r="H10" s="15"/>
    </row>
    <row r="11">
      <c r="A11" s="13" t="s">
        <v>55</v>
      </c>
      <c r="B11" s="13" t="s">
        <v>56</v>
      </c>
      <c r="C11" s="13" t="s">
        <v>57</v>
      </c>
      <c r="D11" s="13" t="s">
        <v>52</v>
      </c>
      <c r="E11" s="13" t="s">
        <v>58</v>
      </c>
      <c r="F11" s="15" t="s">
        <v>59</v>
      </c>
      <c r="G11" s="15" t="s">
        <v>54</v>
      </c>
      <c r="H11" s="15"/>
    </row>
    <row r="12">
      <c r="A12" s="13" t="s">
        <v>60</v>
      </c>
      <c r="B12" s="13" t="s">
        <v>61</v>
      </c>
      <c r="C12" s="13" t="s">
        <v>62</v>
      </c>
      <c r="D12" s="13" t="s">
        <v>63</v>
      </c>
      <c r="E12" s="13" t="s">
        <v>64</v>
      </c>
      <c r="F12" s="15" t="s">
        <v>65</v>
      </c>
      <c r="G12" s="15" t="s">
        <v>54</v>
      </c>
      <c r="H12" s="15"/>
    </row>
    <row r="13">
      <c r="A13" s="13" t="s">
        <v>66</v>
      </c>
      <c r="B13" s="13" t="s">
        <v>67</v>
      </c>
      <c r="C13" s="13" t="s">
        <v>68</v>
      </c>
      <c r="D13" s="13" t="s">
        <v>69</v>
      </c>
      <c r="E13" s="13" t="s">
        <v>71</v>
      </c>
      <c r="F13" s="15" t="s">
        <v>72</v>
      </c>
      <c r="G13" s="15" t="s">
        <v>73</v>
      </c>
      <c r="H13" s="15"/>
    </row>
    <row r="14">
      <c r="A14" s="13" t="s">
        <v>74</v>
      </c>
      <c r="B14" s="13" t="s">
        <v>75</v>
      </c>
      <c r="C14" s="13" t="s">
        <v>76</v>
      </c>
      <c r="D14" s="13" t="s">
        <v>77</v>
      </c>
      <c r="E14" s="13" t="s">
        <v>78</v>
      </c>
      <c r="F14" s="15"/>
      <c r="G14" s="15" t="s">
        <v>79</v>
      </c>
      <c r="H14" s="15"/>
    </row>
    <row r="15">
      <c r="A15" s="13" t="s">
        <v>82</v>
      </c>
      <c r="B15" s="13" t="s">
        <v>83</v>
      </c>
      <c r="C15" s="13" t="s">
        <v>84</v>
      </c>
      <c r="D15" s="13" t="s">
        <v>77</v>
      </c>
      <c r="E15" s="13" t="s">
        <v>85</v>
      </c>
      <c r="F15" s="15"/>
      <c r="G15" s="15"/>
      <c r="H15" s="15"/>
    </row>
    <row r="16">
      <c r="A16" s="13" t="s">
        <v>87</v>
      </c>
      <c r="B16" s="13" t="s">
        <v>88</v>
      </c>
      <c r="C16" s="13" t="s">
        <v>89</v>
      </c>
      <c r="D16" s="13" t="s">
        <v>77</v>
      </c>
      <c r="E16" s="13" t="s">
        <v>90</v>
      </c>
      <c r="F16" s="17"/>
      <c r="G16" s="17"/>
      <c r="H16" s="17"/>
    </row>
    <row r="17">
      <c r="A17" s="13" t="s">
        <v>91</v>
      </c>
      <c r="B17" s="13" t="s">
        <v>92</v>
      </c>
      <c r="C17" s="13" t="s">
        <v>93</v>
      </c>
      <c r="D17" s="13" t="s">
        <v>77</v>
      </c>
      <c r="E17" s="13" t="s">
        <v>90</v>
      </c>
      <c r="F17" s="17"/>
      <c r="G17" s="17"/>
      <c r="H17" s="17"/>
    </row>
    <row r="18">
      <c r="A18" s="23" t="s">
        <v>94</v>
      </c>
      <c r="B18" s="23" t="s">
        <v>98</v>
      </c>
      <c r="C18" s="25"/>
      <c r="D18" s="23" t="s">
        <v>102</v>
      </c>
      <c r="E18" s="25"/>
      <c r="F18" s="17"/>
      <c r="G18" s="17"/>
      <c r="H18" s="17"/>
    </row>
    <row r="19" ht="63.0" customHeight="1">
      <c r="A19" s="23" t="s">
        <v>103</v>
      </c>
      <c r="B19" s="23" t="s">
        <v>105</v>
      </c>
      <c r="C19" s="25"/>
      <c r="D19" s="23" t="s">
        <v>102</v>
      </c>
      <c r="E19" s="25"/>
      <c r="F19" s="17"/>
      <c r="G19" s="17"/>
      <c r="H19" s="17"/>
    </row>
    <row r="20">
      <c r="A20" s="23" t="s">
        <v>107</v>
      </c>
      <c r="B20" s="23" t="s">
        <v>108</v>
      </c>
      <c r="C20" s="25"/>
      <c r="D20" s="23" t="s">
        <v>102</v>
      </c>
      <c r="E20" s="25"/>
      <c r="F20" s="17"/>
      <c r="G20" s="17"/>
      <c r="H20" s="17"/>
    </row>
    <row r="21">
      <c r="A21" s="13" t="s">
        <v>110</v>
      </c>
      <c r="B21" s="13" t="s">
        <v>111</v>
      </c>
      <c r="C21" s="13" t="s">
        <v>112</v>
      </c>
      <c r="D21" s="13" t="s">
        <v>113</v>
      </c>
      <c r="E21" s="13" t="s">
        <v>114</v>
      </c>
      <c r="F21" s="15" t="s">
        <v>115</v>
      </c>
      <c r="G21" s="15" t="s">
        <v>116</v>
      </c>
      <c r="H21" s="15"/>
    </row>
    <row r="22">
      <c r="A22" s="13" t="s">
        <v>118</v>
      </c>
      <c r="B22" s="13" t="s">
        <v>119</v>
      </c>
      <c r="C22" s="13" t="s">
        <v>120</v>
      </c>
      <c r="D22" s="15" t="s">
        <v>121</v>
      </c>
      <c r="E22" s="13" t="s">
        <v>122</v>
      </c>
      <c r="F22" s="15" t="s">
        <v>123</v>
      </c>
      <c r="G22" s="15" t="s">
        <v>125</v>
      </c>
      <c r="H22" s="15"/>
    </row>
    <row r="23">
      <c r="A23" s="13" t="s">
        <v>126</v>
      </c>
      <c r="B23" s="13" t="s">
        <v>127</v>
      </c>
      <c r="C23" s="13" t="s">
        <v>128</v>
      </c>
      <c r="D23" s="13" t="s">
        <v>129</v>
      </c>
      <c r="E23" s="13" t="s">
        <v>131</v>
      </c>
      <c r="F23" s="15" t="s">
        <v>132</v>
      </c>
      <c r="G23" s="15" t="s">
        <v>133</v>
      </c>
      <c r="H23" s="15"/>
    </row>
    <row r="24">
      <c r="A24" s="13" t="s">
        <v>134</v>
      </c>
      <c r="B24" s="13" t="s">
        <v>135</v>
      </c>
      <c r="C24" s="13" t="s">
        <v>137</v>
      </c>
      <c r="D24" s="13" t="s">
        <v>138</v>
      </c>
      <c r="E24" s="13" t="s">
        <v>139</v>
      </c>
      <c r="F24" s="15" t="s">
        <v>141</v>
      </c>
      <c r="G24" s="15" t="s">
        <v>142</v>
      </c>
      <c r="H24" s="15"/>
    </row>
    <row r="25">
      <c r="A25" s="13" t="s">
        <v>144</v>
      </c>
      <c r="B25" s="13" t="s">
        <v>145</v>
      </c>
      <c r="C25" s="13" t="s">
        <v>146</v>
      </c>
      <c r="D25" s="15" t="s">
        <v>147</v>
      </c>
      <c r="E25" s="13" t="s">
        <v>148</v>
      </c>
      <c r="F25" s="15" t="s">
        <v>149</v>
      </c>
      <c r="G25" s="15" t="s">
        <v>150</v>
      </c>
      <c r="H25" s="15"/>
    </row>
    <row r="26">
      <c r="A26" s="13" t="s">
        <v>152</v>
      </c>
      <c r="B26" s="13" t="s">
        <v>153</v>
      </c>
      <c r="C26" s="13" t="s">
        <v>154</v>
      </c>
      <c r="D26" s="13" t="s">
        <v>156</v>
      </c>
      <c r="E26" s="13" t="s">
        <v>157</v>
      </c>
      <c r="F26" s="15" t="s">
        <v>158</v>
      </c>
      <c r="G26" s="15" t="s">
        <v>54</v>
      </c>
      <c r="H26" s="15"/>
    </row>
    <row r="27">
      <c r="A27" s="13" t="s">
        <v>159</v>
      </c>
      <c r="B27" s="13" t="s">
        <v>161</v>
      </c>
      <c r="C27" s="13" t="s">
        <v>162</v>
      </c>
      <c r="D27" s="13" t="s">
        <v>163</v>
      </c>
      <c r="E27" s="13" t="s">
        <v>164</v>
      </c>
      <c r="F27" s="15" t="s">
        <v>165</v>
      </c>
      <c r="G27" s="17"/>
      <c r="H27" s="17"/>
    </row>
    <row r="28">
      <c r="A28" s="13" t="s">
        <v>167</v>
      </c>
      <c r="B28" s="13" t="s">
        <v>168</v>
      </c>
      <c r="C28" s="13" t="s">
        <v>169</v>
      </c>
      <c r="D28" s="13" t="s">
        <v>170</v>
      </c>
      <c r="E28" s="13" t="s">
        <v>171</v>
      </c>
      <c r="F28" s="17"/>
      <c r="G28" s="17"/>
      <c r="H28" s="17"/>
    </row>
    <row r="29">
      <c r="A29" s="13" t="s">
        <v>173</v>
      </c>
      <c r="B29" s="13" t="s">
        <v>174</v>
      </c>
      <c r="C29" s="13" t="s">
        <v>175</v>
      </c>
      <c r="D29" s="13" t="s">
        <v>177</v>
      </c>
      <c r="E29" s="13"/>
      <c r="F29" s="15" t="s">
        <v>178</v>
      </c>
      <c r="G29" s="15" t="s">
        <v>54</v>
      </c>
      <c r="H29" s="15"/>
    </row>
    <row r="30">
      <c r="A30" s="13" t="s">
        <v>181</v>
      </c>
      <c r="B30" s="13" t="s">
        <v>182</v>
      </c>
      <c r="C30" s="13" t="s">
        <v>184</v>
      </c>
      <c r="D30" s="13" t="s">
        <v>185</v>
      </c>
      <c r="E30" s="13" t="s">
        <v>186</v>
      </c>
      <c r="F30" s="15" t="s">
        <v>187</v>
      </c>
      <c r="G30" s="15" t="s">
        <v>54</v>
      </c>
      <c r="H30" s="15"/>
    </row>
    <row r="31">
      <c r="A31" s="13" t="s">
        <v>188</v>
      </c>
      <c r="B31" s="13" t="s">
        <v>189</v>
      </c>
      <c r="C31" s="13" t="s">
        <v>190</v>
      </c>
      <c r="D31" s="13" t="s">
        <v>191</v>
      </c>
      <c r="E31" s="13" t="s">
        <v>192</v>
      </c>
      <c r="F31" s="15" t="s">
        <v>193</v>
      </c>
      <c r="G31" s="15" t="s">
        <v>54</v>
      </c>
      <c r="H31" s="15"/>
    </row>
    <row r="32">
      <c r="A32" s="13" t="s">
        <v>188</v>
      </c>
      <c r="B32" s="13" t="s">
        <v>189</v>
      </c>
      <c r="C32" s="13" t="s">
        <v>190</v>
      </c>
      <c r="D32" s="13" t="s">
        <v>191</v>
      </c>
      <c r="E32" s="13" t="s">
        <v>192</v>
      </c>
      <c r="F32" s="15" t="s">
        <v>193</v>
      </c>
      <c r="G32" s="15" t="s">
        <v>54</v>
      </c>
      <c r="H32" s="15"/>
    </row>
    <row r="33">
      <c r="A33" s="23" t="s">
        <v>195</v>
      </c>
      <c r="B33" s="23" t="s">
        <v>196</v>
      </c>
      <c r="C33" s="25"/>
      <c r="D33" s="23" t="s">
        <v>197</v>
      </c>
      <c r="E33" s="25"/>
      <c r="F33" s="17"/>
      <c r="G33" s="17"/>
      <c r="H33" s="17"/>
    </row>
    <row r="34">
      <c r="A34" s="13" t="s">
        <v>200</v>
      </c>
      <c r="B34" s="13" t="s">
        <v>201</v>
      </c>
      <c r="C34" s="13" t="s">
        <v>204</v>
      </c>
      <c r="D34" s="13" t="s">
        <v>205</v>
      </c>
      <c r="E34" s="13" t="s">
        <v>206</v>
      </c>
      <c r="F34" s="17"/>
      <c r="G34" s="15" t="s">
        <v>54</v>
      </c>
      <c r="H34" s="15"/>
    </row>
    <row r="35">
      <c r="A35" s="23" t="s">
        <v>208</v>
      </c>
      <c r="B35" s="23" t="s">
        <v>209</v>
      </c>
      <c r="C35" s="25"/>
      <c r="D35" s="23" t="s">
        <v>210</v>
      </c>
      <c r="E35" s="23" t="s">
        <v>211</v>
      </c>
      <c r="F35" s="17"/>
      <c r="G35" s="17"/>
      <c r="H35" s="17"/>
    </row>
    <row r="36">
      <c r="A36" s="13" t="s">
        <v>212</v>
      </c>
      <c r="B36" s="13" t="s">
        <v>213</v>
      </c>
      <c r="C36" s="13" t="s">
        <v>214</v>
      </c>
      <c r="D36" s="13" t="s">
        <v>215</v>
      </c>
      <c r="E36" s="13" t="s">
        <v>216</v>
      </c>
      <c r="F36" s="15" t="s">
        <v>217</v>
      </c>
      <c r="G36" s="15" t="s">
        <v>54</v>
      </c>
      <c r="H36" s="15"/>
    </row>
    <row r="37">
      <c r="A37" s="13" t="s">
        <v>218</v>
      </c>
      <c r="B37" s="13" t="s">
        <v>219</v>
      </c>
      <c r="C37" s="13" t="s">
        <v>220</v>
      </c>
      <c r="D37" s="13" t="s">
        <v>215</v>
      </c>
      <c r="E37" s="13" t="s">
        <v>221</v>
      </c>
      <c r="F37" s="15" t="s">
        <v>222</v>
      </c>
      <c r="G37" s="15" t="s">
        <v>54</v>
      </c>
      <c r="H37" s="15"/>
    </row>
    <row r="38">
      <c r="A38" s="13" t="s">
        <v>223</v>
      </c>
      <c r="B38" s="13" t="s">
        <v>224</v>
      </c>
      <c r="C38" s="13" t="s">
        <v>225</v>
      </c>
      <c r="D38" s="13" t="s">
        <v>215</v>
      </c>
      <c r="E38" s="13" t="s">
        <v>226</v>
      </c>
      <c r="F38" s="15" t="s">
        <v>227</v>
      </c>
      <c r="G38" s="15" t="s">
        <v>54</v>
      </c>
      <c r="H38" s="15"/>
    </row>
    <row r="39">
      <c r="A39" s="13" t="s">
        <v>228</v>
      </c>
      <c r="B39" s="13" t="s">
        <v>229</v>
      </c>
      <c r="C39" s="13" t="s">
        <v>230</v>
      </c>
      <c r="D39" s="13" t="s">
        <v>215</v>
      </c>
      <c r="E39" s="13" t="s">
        <v>226</v>
      </c>
      <c r="F39" s="15" t="s">
        <v>231</v>
      </c>
      <c r="G39" s="15" t="s">
        <v>54</v>
      </c>
      <c r="H39" s="15"/>
    </row>
    <row r="40">
      <c r="A40" s="13" t="s">
        <v>232</v>
      </c>
      <c r="B40" s="13" t="s">
        <v>233</v>
      </c>
      <c r="C40" s="13" t="s">
        <v>234</v>
      </c>
      <c r="D40" s="13" t="s">
        <v>235</v>
      </c>
      <c r="E40" s="13" t="s">
        <v>236</v>
      </c>
      <c r="F40" s="15" t="s">
        <v>237</v>
      </c>
      <c r="G40" s="15" t="s">
        <v>239</v>
      </c>
      <c r="H40" s="15"/>
    </row>
    <row r="41">
      <c r="A41" s="13" t="s">
        <v>240</v>
      </c>
      <c r="B41" s="13" t="s">
        <v>241</v>
      </c>
      <c r="C41" s="28" t="s">
        <v>242</v>
      </c>
      <c r="D41" s="13" t="s">
        <v>245</v>
      </c>
      <c r="E41" s="13" t="s">
        <v>246</v>
      </c>
      <c r="F41" s="17"/>
      <c r="G41" s="17"/>
      <c r="H41" s="17"/>
    </row>
    <row r="42">
      <c r="A42" s="13" t="s">
        <v>248</v>
      </c>
      <c r="B42" s="13" t="s">
        <v>249</v>
      </c>
      <c r="C42" s="13" t="s">
        <v>250</v>
      </c>
      <c r="D42" s="13" t="s">
        <v>251</v>
      </c>
      <c r="E42" s="13" t="s">
        <v>253</v>
      </c>
      <c r="F42" s="17"/>
      <c r="G42" s="15"/>
      <c r="H42" s="15"/>
    </row>
    <row r="43">
      <c r="A43" s="13" t="s">
        <v>254</v>
      </c>
      <c r="B43" s="13" t="s">
        <v>255</v>
      </c>
      <c r="C43" s="27" t="s">
        <v>257</v>
      </c>
      <c r="D43" s="13" t="s">
        <v>260</v>
      </c>
      <c r="E43" s="13" t="s">
        <v>261</v>
      </c>
      <c r="F43" s="15" t="s">
        <v>262</v>
      </c>
      <c r="G43" s="15" t="s">
        <v>54</v>
      </c>
      <c r="H43" s="15"/>
    </row>
    <row r="44">
      <c r="A44" s="13" t="s">
        <v>263</v>
      </c>
      <c r="B44" s="13" t="s">
        <v>265</v>
      </c>
      <c r="C44" s="13" t="s">
        <v>266</v>
      </c>
      <c r="D44" s="13" t="s">
        <v>267</v>
      </c>
      <c r="E44" s="13" t="s">
        <v>268</v>
      </c>
      <c r="F44" s="15" t="s">
        <v>270</v>
      </c>
      <c r="G44" s="15" t="s">
        <v>54</v>
      </c>
      <c r="H44" s="15"/>
    </row>
    <row r="45">
      <c r="A45" s="13" t="s">
        <v>271</v>
      </c>
      <c r="B45" s="13" t="s">
        <v>272</v>
      </c>
      <c r="C45" s="13" t="s">
        <v>273</v>
      </c>
      <c r="D45" s="13" t="s">
        <v>275</v>
      </c>
      <c r="E45" s="13" t="s">
        <v>276</v>
      </c>
      <c r="F45" s="17"/>
      <c r="G45" s="15" t="s">
        <v>54</v>
      </c>
      <c r="H45" s="15"/>
    </row>
    <row r="46">
      <c r="A46" s="13" t="s">
        <v>278</v>
      </c>
      <c r="B46" s="13" t="s">
        <v>279</v>
      </c>
      <c r="C46" s="13" t="s">
        <v>280</v>
      </c>
      <c r="D46" s="13" t="s">
        <v>281</v>
      </c>
      <c r="E46" s="13" t="s">
        <v>282</v>
      </c>
      <c r="F46" s="15" t="s">
        <v>283</v>
      </c>
      <c r="G46" s="15" t="s">
        <v>54</v>
      </c>
      <c r="H46" s="15"/>
    </row>
    <row r="47">
      <c r="A47" s="13" t="s">
        <v>285</v>
      </c>
      <c r="B47" s="13" t="s">
        <v>286</v>
      </c>
      <c r="C47" s="13" t="s">
        <v>287</v>
      </c>
      <c r="D47" s="13" t="s">
        <v>289</v>
      </c>
      <c r="E47" s="13" t="s">
        <v>290</v>
      </c>
      <c r="F47" s="15" t="s">
        <v>291</v>
      </c>
      <c r="G47" s="15" t="s">
        <v>54</v>
      </c>
      <c r="H47" s="15"/>
    </row>
    <row r="48">
      <c r="A48" s="13" t="s">
        <v>292</v>
      </c>
      <c r="B48" s="13" t="s">
        <v>293</v>
      </c>
      <c r="C48" s="13" t="s">
        <v>294</v>
      </c>
      <c r="D48" s="13" t="s">
        <v>295</v>
      </c>
      <c r="E48" s="13" t="s">
        <v>296</v>
      </c>
      <c r="F48" s="17"/>
      <c r="G48" s="15" t="s">
        <v>54</v>
      </c>
      <c r="H48" s="15"/>
    </row>
    <row r="49">
      <c r="A49" s="13" t="s">
        <v>298</v>
      </c>
      <c r="B49" s="13" t="s">
        <v>299</v>
      </c>
      <c r="C49" s="13" t="s">
        <v>300</v>
      </c>
      <c r="D49" s="13" t="s">
        <v>295</v>
      </c>
      <c r="E49" s="13" t="s">
        <v>301</v>
      </c>
      <c r="F49" s="15" t="s">
        <v>302</v>
      </c>
      <c r="G49" s="15" t="s">
        <v>54</v>
      </c>
      <c r="H49" s="15"/>
    </row>
    <row r="50">
      <c r="A50" s="13" t="s">
        <v>304</v>
      </c>
      <c r="B50" s="13" t="s">
        <v>305</v>
      </c>
      <c r="C50" s="13" t="s">
        <v>306</v>
      </c>
      <c r="D50" s="13" t="s">
        <v>295</v>
      </c>
      <c r="E50" s="13" t="s">
        <v>307</v>
      </c>
      <c r="F50" s="15" t="s">
        <v>308</v>
      </c>
      <c r="G50" s="15" t="s">
        <v>54</v>
      </c>
      <c r="H50" s="15"/>
    </row>
    <row r="51">
      <c r="A51" s="13" t="s">
        <v>309</v>
      </c>
      <c r="B51" s="13" t="s">
        <v>310</v>
      </c>
      <c r="C51" s="13" t="s">
        <v>312</v>
      </c>
      <c r="D51" s="13" t="s">
        <v>314</v>
      </c>
      <c r="E51" s="13" t="s">
        <v>315</v>
      </c>
      <c r="F51" s="15" t="s">
        <v>317</v>
      </c>
      <c r="G51" s="15" t="s">
        <v>54</v>
      </c>
      <c r="H51" s="15"/>
    </row>
    <row r="52">
      <c r="A52" s="13" t="s">
        <v>318</v>
      </c>
      <c r="B52" s="13" t="s">
        <v>319</v>
      </c>
      <c r="C52" s="13" t="s">
        <v>320</v>
      </c>
      <c r="D52" s="13" t="s">
        <v>314</v>
      </c>
      <c r="E52" s="13" t="s">
        <v>315</v>
      </c>
      <c r="F52" s="15" t="s">
        <v>317</v>
      </c>
      <c r="G52" s="15" t="s">
        <v>54</v>
      </c>
      <c r="H52" s="15"/>
    </row>
    <row r="53">
      <c r="A53" s="13" t="s">
        <v>324</v>
      </c>
      <c r="B53" s="13" t="s">
        <v>325</v>
      </c>
      <c r="C53" s="13" t="s">
        <v>326</v>
      </c>
      <c r="D53" s="13" t="s">
        <v>327</v>
      </c>
      <c r="E53" s="13" t="s">
        <v>328</v>
      </c>
      <c r="F53" s="17"/>
      <c r="G53" s="15" t="s">
        <v>79</v>
      </c>
      <c r="H53" s="15"/>
    </row>
    <row r="54">
      <c r="A54" s="13" t="s">
        <v>330</v>
      </c>
      <c r="B54" s="13" t="s">
        <v>331</v>
      </c>
      <c r="C54" s="13" t="s">
        <v>332</v>
      </c>
      <c r="D54" s="13" t="s">
        <v>333</v>
      </c>
      <c r="E54" s="13" t="s">
        <v>335</v>
      </c>
      <c r="F54" s="15" t="s">
        <v>336</v>
      </c>
      <c r="G54" s="15" t="s">
        <v>54</v>
      </c>
      <c r="H54" s="15"/>
    </row>
    <row r="55">
      <c r="A55" s="13" t="s">
        <v>337</v>
      </c>
      <c r="B55" s="13" t="s">
        <v>338</v>
      </c>
      <c r="C55" s="13" t="s">
        <v>339</v>
      </c>
      <c r="D55" s="13" t="s">
        <v>340</v>
      </c>
      <c r="E55" s="13" t="s">
        <v>341</v>
      </c>
      <c r="F55" s="15" t="s">
        <v>342</v>
      </c>
      <c r="G55" s="15" t="s">
        <v>125</v>
      </c>
      <c r="H55" s="15"/>
    </row>
    <row r="56">
      <c r="A56" s="13" t="s">
        <v>344</v>
      </c>
      <c r="B56" s="13" t="s">
        <v>345</v>
      </c>
      <c r="C56" s="13" t="s">
        <v>346</v>
      </c>
      <c r="D56" s="13" t="s">
        <v>347</v>
      </c>
      <c r="E56" s="13" t="s">
        <v>348</v>
      </c>
      <c r="F56" s="15" t="s">
        <v>349</v>
      </c>
      <c r="G56" s="15" t="s">
        <v>350</v>
      </c>
      <c r="H56" s="15"/>
    </row>
    <row r="57">
      <c r="A57" s="32" t="s">
        <v>351</v>
      </c>
      <c r="B57" s="13" t="s">
        <v>352</v>
      </c>
      <c r="C57" s="13" t="s">
        <v>353</v>
      </c>
      <c r="D57" s="13" t="s">
        <v>354</v>
      </c>
      <c r="E57" s="13" t="s">
        <v>355</v>
      </c>
      <c r="F57" s="17"/>
      <c r="G57" s="15" t="s">
        <v>151</v>
      </c>
      <c r="H57" s="15"/>
    </row>
    <row r="58">
      <c r="A58" s="13" t="s">
        <v>356</v>
      </c>
      <c r="B58" s="13" t="s">
        <v>357</v>
      </c>
      <c r="C58" s="13" t="s">
        <v>358</v>
      </c>
      <c r="D58" s="13" t="s">
        <v>359</v>
      </c>
      <c r="E58" s="13" t="s">
        <v>360</v>
      </c>
      <c r="F58" s="15" t="s">
        <v>361</v>
      </c>
      <c r="G58" s="15" t="s">
        <v>79</v>
      </c>
      <c r="H58" s="15"/>
    </row>
    <row r="59">
      <c r="A59" s="13" t="s">
        <v>362</v>
      </c>
      <c r="B59" s="13" t="s">
        <v>363</v>
      </c>
      <c r="C59" s="13" t="s">
        <v>364</v>
      </c>
      <c r="D59" s="13" t="s">
        <v>365</v>
      </c>
      <c r="E59" s="13" t="s">
        <v>366</v>
      </c>
      <c r="F59" s="15" t="s">
        <v>367</v>
      </c>
      <c r="G59" s="15" t="s">
        <v>368</v>
      </c>
      <c r="H59" s="15"/>
    </row>
    <row r="60">
      <c r="A60" s="13" t="s">
        <v>369</v>
      </c>
      <c r="B60" s="13" t="s">
        <v>370</v>
      </c>
      <c r="C60" s="13" t="s">
        <v>371</v>
      </c>
      <c r="D60" s="13" t="s">
        <v>365</v>
      </c>
      <c r="E60" s="13"/>
      <c r="F60" s="15" t="s">
        <v>372</v>
      </c>
      <c r="G60" s="15" t="s">
        <v>368</v>
      </c>
      <c r="H60" s="15"/>
    </row>
    <row r="61">
      <c r="A61" s="13" t="s">
        <v>373</v>
      </c>
      <c r="B61" s="13" t="s">
        <v>374</v>
      </c>
      <c r="C61" s="13" t="s">
        <v>375</v>
      </c>
      <c r="D61" s="13" t="s">
        <v>365</v>
      </c>
      <c r="E61" s="13" t="s">
        <v>328</v>
      </c>
      <c r="F61" s="15" t="s">
        <v>376</v>
      </c>
      <c r="G61" s="15" t="s">
        <v>368</v>
      </c>
      <c r="H61" s="15"/>
    </row>
    <row r="62">
      <c r="A62" s="13" t="s">
        <v>377</v>
      </c>
      <c r="B62" s="13" t="s">
        <v>378</v>
      </c>
      <c r="C62" s="13" t="s">
        <v>379</v>
      </c>
      <c r="D62" s="13" t="s">
        <v>365</v>
      </c>
      <c r="E62" s="13" t="s">
        <v>380</v>
      </c>
      <c r="F62" s="15" t="s">
        <v>381</v>
      </c>
      <c r="G62" s="15" t="s">
        <v>368</v>
      </c>
      <c r="H62" s="15"/>
    </row>
    <row r="63">
      <c r="A63" s="13" t="s">
        <v>382</v>
      </c>
      <c r="B63" s="13" t="s">
        <v>384</v>
      </c>
      <c r="C63" s="13" t="s">
        <v>386</v>
      </c>
      <c r="D63" s="13" t="s">
        <v>365</v>
      </c>
      <c r="E63" s="13" t="s">
        <v>388</v>
      </c>
      <c r="F63" s="15" t="s">
        <v>389</v>
      </c>
      <c r="G63" s="15" t="s">
        <v>368</v>
      </c>
      <c r="H63" s="15"/>
    </row>
    <row r="64">
      <c r="A64" s="13" t="s">
        <v>391</v>
      </c>
      <c r="B64" s="13" t="s">
        <v>392</v>
      </c>
      <c r="C64" s="13" t="s">
        <v>393</v>
      </c>
      <c r="D64" s="13" t="s">
        <v>394</v>
      </c>
      <c r="E64" s="13" t="s">
        <v>395</v>
      </c>
      <c r="F64" s="15" t="s">
        <v>396</v>
      </c>
      <c r="G64" s="15" t="s">
        <v>54</v>
      </c>
      <c r="H64" s="15"/>
    </row>
    <row r="65">
      <c r="A65" s="13" t="s">
        <v>403</v>
      </c>
      <c r="B65" s="13" t="s">
        <v>404</v>
      </c>
      <c r="C65" s="13" t="s">
        <v>406</v>
      </c>
      <c r="D65" s="13" t="s">
        <v>407</v>
      </c>
      <c r="E65" s="13" t="s">
        <v>408</v>
      </c>
      <c r="F65" s="17"/>
      <c r="G65" s="15" t="s">
        <v>54</v>
      </c>
      <c r="H65" s="15"/>
    </row>
    <row r="66">
      <c r="A66" s="23" t="s">
        <v>410</v>
      </c>
      <c r="B66" s="23" t="s">
        <v>412</v>
      </c>
      <c r="C66" s="23" t="s">
        <v>413</v>
      </c>
      <c r="D66" s="23" t="s">
        <v>407</v>
      </c>
      <c r="E66" s="23" t="s">
        <v>417</v>
      </c>
      <c r="F66" s="15"/>
      <c r="G66" s="15" t="s">
        <v>54</v>
      </c>
      <c r="H66" s="15"/>
    </row>
    <row r="67" ht="32.25" customHeight="1">
      <c r="A67" s="13" t="s">
        <v>419</v>
      </c>
      <c r="B67" s="13" t="s">
        <v>420</v>
      </c>
      <c r="C67" s="13" t="s">
        <v>422</v>
      </c>
      <c r="D67" s="13" t="s">
        <v>407</v>
      </c>
      <c r="E67" s="13" t="s">
        <v>423</v>
      </c>
      <c r="F67" s="15" t="s">
        <v>424</v>
      </c>
      <c r="G67" s="15" t="s">
        <v>54</v>
      </c>
      <c r="H67" s="15"/>
    </row>
    <row r="68">
      <c r="A68" s="13" t="s">
        <v>426</v>
      </c>
      <c r="B68" s="13" t="s">
        <v>428</v>
      </c>
      <c r="C68" s="13" t="s">
        <v>430</v>
      </c>
      <c r="D68" s="13" t="s">
        <v>431</v>
      </c>
      <c r="E68" s="13" t="s">
        <v>432</v>
      </c>
      <c r="F68" s="15" t="s">
        <v>434</v>
      </c>
      <c r="G68" s="15" t="s">
        <v>54</v>
      </c>
      <c r="H68" s="15"/>
    </row>
    <row r="69">
      <c r="A69" s="13" t="s">
        <v>436</v>
      </c>
      <c r="B69" s="13" t="s">
        <v>437</v>
      </c>
      <c r="C69" s="13" t="s">
        <v>438</v>
      </c>
      <c r="D69" s="13" t="s">
        <v>431</v>
      </c>
      <c r="E69" s="13" t="s">
        <v>439</v>
      </c>
      <c r="F69" s="15" t="s">
        <v>440</v>
      </c>
      <c r="G69" s="15" t="s">
        <v>54</v>
      </c>
      <c r="H69" s="15"/>
    </row>
    <row r="70">
      <c r="A70" s="13" t="s">
        <v>442</v>
      </c>
      <c r="B70" s="13" t="s">
        <v>445</v>
      </c>
      <c r="C70" s="13" t="s">
        <v>446</v>
      </c>
      <c r="D70" s="13" t="s">
        <v>448</v>
      </c>
      <c r="E70" s="40" t="s">
        <v>449</v>
      </c>
      <c r="F70" s="15"/>
      <c r="G70" s="15" t="s">
        <v>54</v>
      </c>
      <c r="H70" s="15"/>
    </row>
    <row r="71">
      <c r="A71" s="13" t="s">
        <v>457</v>
      </c>
      <c r="B71" s="13" t="s">
        <v>458</v>
      </c>
      <c r="C71" s="13" t="s">
        <v>459</v>
      </c>
      <c r="D71" s="13" t="s">
        <v>448</v>
      </c>
      <c r="E71" s="13" t="s">
        <v>460</v>
      </c>
      <c r="F71" s="15" t="s">
        <v>462</v>
      </c>
      <c r="G71" s="15" t="s">
        <v>54</v>
      </c>
      <c r="H71" s="15"/>
    </row>
    <row r="72">
      <c r="A72" s="13" t="s">
        <v>464</v>
      </c>
      <c r="B72" s="13" t="s">
        <v>467</v>
      </c>
      <c r="C72" s="13" t="s">
        <v>468</v>
      </c>
      <c r="D72" s="13" t="s">
        <v>448</v>
      </c>
      <c r="E72" s="13" t="s">
        <v>470</v>
      </c>
      <c r="F72" s="17"/>
      <c r="G72" s="15" t="s">
        <v>54</v>
      </c>
      <c r="H72" s="15"/>
    </row>
    <row r="73">
      <c r="A73" s="13" t="s">
        <v>472</v>
      </c>
      <c r="B73" s="13" t="s">
        <v>473</v>
      </c>
      <c r="C73" s="13" t="s">
        <v>475</v>
      </c>
      <c r="D73" s="13" t="s">
        <v>476</v>
      </c>
      <c r="E73" s="13" t="s">
        <v>478</v>
      </c>
      <c r="F73" s="17"/>
      <c r="G73" s="15" t="s">
        <v>480</v>
      </c>
      <c r="H73" s="15"/>
    </row>
    <row r="74">
      <c r="A74" s="23" t="s">
        <v>481</v>
      </c>
      <c r="B74" s="23" t="s">
        <v>483</v>
      </c>
      <c r="C74" s="25"/>
      <c r="D74" s="23" t="s">
        <v>484</v>
      </c>
      <c r="E74" s="23" t="s">
        <v>485</v>
      </c>
      <c r="F74" s="17"/>
      <c r="G74" s="17"/>
      <c r="H74" s="17"/>
    </row>
    <row r="75">
      <c r="A75" s="23" t="s">
        <v>486</v>
      </c>
      <c r="B75" s="23" t="s">
        <v>487</v>
      </c>
      <c r="C75" s="25"/>
      <c r="D75" s="23" t="s">
        <v>484</v>
      </c>
      <c r="E75" s="23" t="s">
        <v>488</v>
      </c>
      <c r="F75" s="17"/>
      <c r="G75" s="17"/>
      <c r="H75" s="17"/>
    </row>
    <row r="76">
      <c r="A76" s="23" t="s">
        <v>490</v>
      </c>
      <c r="B76" s="23" t="s">
        <v>491</v>
      </c>
      <c r="C76" s="25"/>
      <c r="D76" s="23" t="s">
        <v>484</v>
      </c>
      <c r="E76" s="25"/>
      <c r="F76" s="17"/>
      <c r="G76" s="17"/>
      <c r="H76" s="17"/>
    </row>
    <row r="77">
      <c r="A77" s="23" t="s">
        <v>492</v>
      </c>
      <c r="B77" s="23" t="s">
        <v>493</v>
      </c>
      <c r="C77" s="25"/>
      <c r="D77" s="23" t="s">
        <v>484</v>
      </c>
      <c r="E77" s="25"/>
      <c r="F77" s="17"/>
      <c r="G77" s="17"/>
      <c r="H77" s="17"/>
    </row>
    <row r="78">
      <c r="A78" s="23" t="s">
        <v>494</v>
      </c>
      <c r="B78" s="23" t="s">
        <v>495</v>
      </c>
      <c r="C78" s="23" t="s">
        <v>496</v>
      </c>
      <c r="D78" s="23" t="s">
        <v>484</v>
      </c>
      <c r="E78" s="23" t="s">
        <v>497</v>
      </c>
      <c r="F78" s="15" t="s">
        <v>498</v>
      </c>
      <c r="G78" s="15" t="s">
        <v>151</v>
      </c>
      <c r="H78" s="15"/>
    </row>
    <row r="79">
      <c r="A79" s="23" t="s">
        <v>500</v>
      </c>
      <c r="B79" s="23" t="s">
        <v>501</v>
      </c>
      <c r="C79" s="25"/>
      <c r="D79" s="23" t="s">
        <v>502</v>
      </c>
      <c r="E79" s="23" t="s">
        <v>504</v>
      </c>
      <c r="F79" s="17"/>
      <c r="G79" s="17"/>
      <c r="H79" s="17"/>
    </row>
    <row r="80">
      <c r="A80" s="13" t="s">
        <v>505</v>
      </c>
      <c r="B80" s="13" t="s">
        <v>506</v>
      </c>
      <c r="C80" s="13" t="s">
        <v>507</v>
      </c>
      <c r="D80" s="13" t="s">
        <v>508</v>
      </c>
      <c r="E80" s="13" t="s">
        <v>509</v>
      </c>
      <c r="F80" s="15" t="s">
        <v>59</v>
      </c>
      <c r="G80" s="15" t="s">
        <v>54</v>
      </c>
      <c r="H80" s="15"/>
    </row>
    <row r="81">
      <c r="A81" s="23" t="s">
        <v>512</v>
      </c>
      <c r="B81" s="23" t="s">
        <v>514</v>
      </c>
      <c r="C81" s="25"/>
      <c r="D81" s="23" t="s">
        <v>517</v>
      </c>
      <c r="E81" s="25"/>
      <c r="F81" s="17"/>
      <c r="G81" s="17"/>
      <c r="H81" s="17"/>
    </row>
    <row r="82">
      <c r="A82" s="23" t="s">
        <v>520</v>
      </c>
      <c r="B82" s="23" t="s">
        <v>522</v>
      </c>
      <c r="C82" s="25"/>
      <c r="D82" s="23" t="s">
        <v>517</v>
      </c>
      <c r="E82" s="25"/>
      <c r="F82" s="17"/>
      <c r="G82" s="17"/>
      <c r="H82" s="17"/>
    </row>
    <row r="83">
      <c r="A83" s="23" t="s">
        <v>526</v>
      </c>
      <c r="B83" s="23" t="s">
        <v>527</v>
      </c>
      <c r="C83" s="25"/>
      <c r="D83" s="23" t="s">
        <v>517</v>
      </c>
      <c r="E83" s="25"/>
      <c r="F83" s="17"/>
      <c r="G83" s="17"/>
      <c r="H83" s="17"/>
    </row>
    <row r="84">
      <c r="A84" s="23" t="s">
        <v>529</v>
      </c>
      <c r="B84" s="23" t="s">
        <v>530</v>
      </c>
      <c r="C84" s="25"/>
      <c r="D84" s="23" t="s">
        <v>517</v>
      </c>
      <c r="E84" s="25"/>
      <c r="F84" s="17"/>
      <c r="G84" s="17"/>
      <c r="H84" s="17"/>
    </row>
    <row r="85">
      <c r="A85" s="23" t="s">
        <v>533</v>
      </c>
      <c r="B85" s="23" t="s">
        <v>534</v>
      </c>
      <c r="C85" s="25"/>
      <c r="D85" s="23" t="s">
        <v>517</v>
      </c>
      <c r="E85" s="25"/>
      <c r="F85" s="17"/>
      <c r="G85" s="17"/>
      <c r="H85" s="17"/>
    </row>
    <row r="86">
      <c r="A86" s="23" t="s">
        <v>535</v>
      </c>
      <c r="B86" s="23" t="s">
        <v>537</v>
      </c>
      <c r="C86" s="25"/>
      <c r="D86" s="23" t="s">
        <v>517</v>
      </c>
      <c r="E86" s="25"/>
      <c r="F86" s="17"/>
      <c r="G86" s="17"/>
      <c r="H86" s="17"/>
    </row>
    <row r="87">
      <c r="A87" s="23" t="s">
        <v>540</v>
      </c>
      <c r="B87" s="23" t="s">
        <v>541</v>
      </c>
      <c r="C87" s="25"/>
      <c r="D87" s="23" t="s">
        <v>517</v>
      </c>
      <c r="E87" s="25"/>
      <c r="F87" s="17"/>
      <c r="G87" s="17"/>
      <c r="H87" s="17"/>
    </row>
    <row r="88">
      <c r="A88" s="23" t="s">
        <v>544</v>
      </c>
      <c r="B88" s="23" t="s">
        <v>546</v>
      </c>
      <c r="C88" s="25"/>
      <c r="D88" s="23" t="s">
        <v>517</v>
      </c>
      <c r="E88" s="25"/>
      <c r="F88" s="17"/>
      <c r="G88" s="17"/>
      <c r="H88" s="17"/>
    </row>
    <row r="89">
      <c r="A89" s="23" t="s">
        <v>548</v>
      </c>
      <c r="B89" s="23" t="s">
        <v>549</v>
      </c>
      <c r="C89" s="25"/>
      <c r="D89" s="23" t="s">
        <v>517</v>
      </c>
      <c r="E89" s="25"/>
      <c r="F89" s="17"/>
      <c r="G89" s="17"/>
      <c r="H89" s="17"/>
    </row>
    <row r="90">
      <c r="A90" s="23" t="s">
        <v>550</v>
      </c>
      <c r="B90" s="23" t="s">
        <v>551</v>
      </c>
      <c r="C90" s="25"/>
      <c r="D90" s="23" t="s">
        <v>517</v>
      </c>
      <c r="E90" s="25"/>
      <c r="F90" s="17"/>
      <c r="G90" s="17"/>
      <c r="H90" s="17"/>
    </row>
    <row r="91">
      <c r="A91" s="13" t="s">
        <v>553</v>
      </c>
      <c r="B91" s="13" t="s">
        <v>555</v>
      </c>
      <c r="C91" s="13" t="s">
        <v>556</v>
      </c>
      <c r="D91" s="13" t="s">
        <v>558</v>
      </c>
      <c r="E91" s="13" t="s">
        <v>559</v>
      </c>
      <c r="F91" s="15" t="s">
        <v>560</v>
      </c>
      <c r="G91" s="17"/>
      <c r="H91" s="17"/>
    </row>
    <row r="92">
      <c r="A92" s="13" t="s">
        <v>561</v>
      </c>
      <c r="B92" s="13" t="s">
        <v>562</v>
      </c>
      <c r="C92" s="13" t="s">
        <v>564</v>
      </c>
      <c r="D92" s="13" t="s">
        <v>565</v>
      </c>
      <c r="E92" s="13" t="s">
        <v>567</v>
      </c>
      <c r="F92" s="15" t="s">
        <v>568</v>
      </c>
      <c r="G92" s="17"/>
      <c r="H92" s="17"/>
    </row>
    <row r="93">
      <c r="A93" s="13" t="s">
        <v>569</v>
      </c>
      <c r="B93" s="13" t="s">
        <v>570</v>
      </c>
      <c r="C93" s="13" t="s">
        <v>571</v>
      </c>
      <c r="D93" s="13" t="s">
        <v>572</v>
      </c>
      <c r="E93" s="13" t="s">
        <v>574</v>
      </c>
      <c r="F93" s="15" t="s">
        <v>575</v>
      </c>
      <c r="G93" s="15" t="s">
        <v>151</v>
      </c>
      <c r="H93" s="15"/>
    </row>
    <row r="94">
      <c r="A94" s="13" t="s">
        <v>576</v>
      </c>
      <c r="B94" s="13" t="s">
        <v>578</v>
      </c>
      <c r="C94" s="13" t="s">
        <v>579</v>
      </c>
      <c r="D94" s="13" t="s">
        <v>580</v>
      </c>
      <c r="E94" s="13" t="s">
        <v>581</v>
      </c>
      <c r="F94" s="13" t="s">
        <v>582</v>
      </c>
      <c r="G94" s="15" t="s">
        <v>54</v>
      </c>
      <c r="H94" s="15"/>
    </row>
    <row r="95">
      <c r="A95" s="13" t="s">
        <v>584</v>
      </c>
      <c r="B95" s="13" t="s">
        <v>586</v>
      </c>
      <c r="C95" s="13" t="s">
        <v>588</v>
      </c>
      <c r="D95" s="13" t="s">
        <v>589</v>
      </c>
      <c r="E95" s="13" t="s">
        <v>590</v>
      </c>
      <c r="F95" s="17"/>
      <c r="G95" s="15" t="s">
        <v>150</v>
      </c>
      <c r="H95" s="15"/>
    </row>
    <row r="96">
      <c r="A96" s="13" t="s">
        <v>592</v>
      </c>
      <c r="B96" s="13" t="s">
        <v>593</v>
      </c>
      <c r="C96" s="13" t="s">
        <v>594</v>
      </c>
      <c r="D96" s="13" t="s">
        <v>589</v>
      </c>
      <c r="E96" s="13" t="s">
        <v>595</v>
      </c>
      <c r="F96" s="15"/>
      <c r="G96" s="15" t="s">
        <v>54</v>
      </c>
      <c r="H96" s="15"/>
    </row>
    <row r="97">
      <c r="A97" s="13" t="s">
        <v>596</v>
      </c>
      <c r="B97" s="13" t="s">
        <v>597</v>
      </c>
      <c r="C97" s="13" t="s">
        <v>598</v>
      </c>
      <c r="D97" s="13" t="s">
        <v>589</v>
      </c>
      <c r="E97" s="13" t="s">
        <v>599</v>
      </c>
      <c r="F97" s="15" t="s">
        <v>600</v>
      </c>
      <c r="G97" s="15" t="s">
        <v>106</v>
      </c>
      <c r="H97" s="15"/>
    </row>
    <row r="98">
      <c r="A98" s="13" t="s">
        <v>601</v>
      </c>
      <c r="B98" s="13" t="s">
        <v>603</v>
      </c>
      <c r="C98" s="13" t="s">
        <v>604</v>
      </c>
      <c r="D98" s="13" t="s">
        <v>605</v>
      </c>
      <c r="E98" s="13" t="s">
        <v>607</v>
      </c>
      <c r="F98" s="17"/>
      <c r="G98" s="17"/>
      <c r="H98" s="17"/>
    </row>
    <row r="99">
      <c r="A99" s="13" t="s">
        <v>610</v>
      </c>
      <c r="B99" s="13" t="s">
        <v>616</v>
      </c>
      <c r="C99" s="13" t="s">
        <v>617</v>
      </c>
      <c r="D99" s="13" t="s">
        <v>618</v>
      </c>
      <c r="E99" s="13" t="s">
        <v>619</v>
      </c>
      <c r="F99" s="15" t="s">
        <v>621</v>
      </c>
      <c r="G99" s="17"/>
      <c r="H99" s="17"/>
    </row>
    <row r="100">
      <c r="A100" s="13" t="s">
        <v>622</v>
      </c>
      <c r="B100" s="13" t="s">
        <v>624</v>
      </c>
      <c r="C100" s="13" t="s">
        <v>625</v>
      </c>
      <c r="D100" s="13" t="s">
        <v>626</v>
      </c>
      <c r="E100" s="13" t="s">
        <v>629</v>
      </c>
      <c r="F100" s="17"/>
      <c r="G100" s="17"/>
      <c r="H100" s="17"/>
    </row>
    <row r="101">
      <c r="A101" s="13" t="s">
        <v>630</v>
      </c>
      <c r="B101" s="13" t="s">
        <v>632</v>
      </c>
      <c r="C101" s="13" t="s">
        <v>633</v>
      </c>
      <c r="D101" s="13" t="s">
        <v>634</v>
      </c>
      <c r="E101" s="13" t="s">
        <v>635</v>
      </c>
      <c r="F101" s="15" t="s">
        <v>636</v>
      </c>
      <c r="G101" s="15" t="s">
        <v>151</v>
      </c>
      <c r="H101" s="15"/>
    </row>
    <row r="102">
      <c r="A102" s="13" t="s">
        <v>638</v>
      </c>
      <c r="B102" s="13" t="s">
        <v>639</v>
      </c>
      <c r="C102" s="13" t="s">
        <v>640</v>
      </c>
      <c r="D102" s="13" t="s">
        <v>634</v>
      </c>
      <c r="E102" s="13" t="s">
        <v>642</v>
      </c>
      <c r="F102" s="15" t="s">
        <v>643</v>
      </c>
      <c r="G102" s="15" t="s">
        <v>644</v>
      </c>
      <c r="H102" s="15"/>
    </row>
    <row r="103">
      <c r="A103" s="13" t="s">
        <v>645</v>
      </c>
      <c r="B103" s="13" t="s">
        <v>647</v>
      </c>
      <c r="C103" s="13" t="s">
        <v>648</v>
      </c>
      <c r="D103" s="13" t="s">
        <v>649</v>
      </c>
      <c r="E103" s="13" t="s">
        <v>651</v>
      </c>
      <c r="F103" s="15" t="s">
        <v>653</v>
      </c>
      <c r="G103" s="17"/>
      <c r="H103" s="17"/>
    </row>
    <row r="104">
      <c r="A104" s="13" t="s">
        <v>654</v>
      </c>
      <c r="B104" s="13" t="s">
        <v>655</v>
      </c>
      <c r="C104" s="13" t="s">
        <v>656</v>
      </c>
      <c r="D104" s="13" t="s">
        <v>657</v>
      </c>
      <c r="E104" s="13" t="s">
        <v>658</v>
      </c>
      <c r="F104" s="15"/>
      <c r="G104" s="15" t="s">
        <v>54</v>
      </c>
      <c r="H104" s="15"/>
    </row>
    <row r="105">
      <c r="A105" s="13" t="s">
        <v>659</v>
      </c>
      <c r="B105" s="13" t="s">
        <v>660</v>
      </c>
      <c r="C105" s="13" t="s">
        <v>662</v>
      </c>
      <c r="D105" s="13" t="s">
        <v>663</v>
      </c>
      <c r="E105" s="13" t="s">
        <v>666</v>
      </c>
      <c r="F105" s="15" t="s">
        <v>667</v>
      </c>
      <c r="G105" s="15" t="s">
        <v>668</v>
      </c>
      <c r="H105" s="15"/>
    </row>
    <row r="106">
      <c r="A106" s="13" t="s">
        <v>670</v>
      </c>
      <c r="B106" s="13" t="s">
        <v>671</v>
      </c>
      <c r="C106" s="13" t="s">
        <v>672</v>
      </c>
      <c r="D106" s="13" t="s">
        <v>673</v>
      </c>
      <c r="E106" s="13" t="s">
        <v>674</v>
      </c>
      <c r="F106" s="15"/>
      <c r="G106" s="15" t="s">
        <v>79</v>
      </c>
      <c r="H106" s="15"/>
    </row>
    <row r="107">
      <c r="A107" s="13" t="s">
        <v>675</v>
      </c>
      <c r="B107" s="13" t="s">
        <v>676</v>
      </c>
      <c r="C107" s="13" t="s">
        <v>678</v>
      </c>
      <c r="D107" s="13" t="s">
        <v>679</v>
      </c>
      <c r="E107" s="13" t="s">
        <v>681</v>
      </c>
      <c r="F107" s="15" t="s">
        <v>683</v>
      </c>
      <c r="G107" s="15" t="s">
        <v>54</v>
      </c>
      <c r="H107" s="15"/>
    </row>
    <row r="108">
      <c r="A108" s="13" t="s">
        <v>684</v>
      </c>
      <c r="B108" s="13" t="s">
        <v>685</v>
      </c>
      <c r="C108" s="13" t="s">
        <v>686</v>
      </c>
      <c r="D108" s="13" t="s">
        <v>688</v>
      </c>
      <c r="E108" s="13" t="s">
        <v>690</v>
      </c>
      <c r="F108" s="15" t="s">
        <v>692</v>
      </c>
      <c r="G108" s="15" t="s">
        <v>54</v>
      </c>
      <c r="H108" s="15"/>
    </row>
    <row r="109">
      <c r="A109" s="13" t="s">
        <v>695</v>
      </c>
      <c r="B109" s="13" t="s">
        <v>696</v>
      </c>
      <c r="C109" s="13" t="s">
        <v>698</v>
      </c>
      <c r="D109" s="13" t="s">
        <v>700</v>
      </c>
      <c r="E109" s="13" t="s">
        <v>701</v>
      </c>
      <c r="F109" s="17"/>
      <c r="G109" s="15" t="s">
        <v>54</v>
      </c>
      <c r="H109" s="15"/>
    </row>
    <row r="110">
      <c r="A110" s="13" t="s">
        <v>703</v>
      </c>
      <c r="B110" s="13" t="s">
        <v>704</v>
      </c>
      <c r="C110" s="13" t="s">
        <v>705</v>
      </c>
      <c r="D110" s="13" t="s">
        <v>706</v>
      </c>
      <c r="E110" s="13" t="s">
        <v>708</v>
      </c>
      <c r="F110" s="15" t="s">
        <v>711</v>
      </c>
      <c r="G110" s="15" t="s">
        <v>54</v>
      </c>
      <c r="H110" s="15"/>
    </row>
    <row r="111" ht="1.5" customHeight="1">
      <c r="A111" s="13" t="s">
        <v>713</v>
      </c>
      <c r="B111" s="13" t="s">
        <v>714</v>
      </c>
      <c r="C111" s="13" t="s">
        <v>715</v>
      </c>
      <c r="D111" s="13" t="s">
        <v>718</v>
      </c>
      <c r="E111" s="13" t="s">
        <v>719</v>
      </c>
      <c r="F111" s="15" t="s">
        <v>720</v>
      </c>
      <c r="G111" s="15" t="s">
        <v>54</v>
      </c>
      <c r="H111" s="15"/>
    </row>
    <row r="112">
      <c r="A112" s="13" t="s">
        <v>722</v>
      </c>
      <c r="B112" s="13" t="s">
        <v>724</v>
      </c>
      <c r="C112" s="13" t="s">
        <v>725</v>
      </c>
      <c r="D112" s="13" t="s">
        <v>726</v>
      </c>
      <c r="E112" s="13" t="s">
        <v>727</v>
      </c>
      <c r="F112" s="15"/>
      <c r="G112" s="15" t="s">
        <v>54</v>
      </c>
      <c r="H112" s="15"/>
    </row>
    <row r="113" ht="1.5" customHeight="1">
      <c r="A113" s="13" t="s">
        <v>728</v>
      </c>
      <c r="B113" s="13" t="s">
        <v>729</v>
      </c>
      <c r="C113" s="13" t="s">
        <v>731</v>
      </c>
      <c r="D113" s="13" t="s">
        <v>726</v>
      </c>
      <c r="E113" s="13" t="s">
        <v>727</v>
      </c>
      <c r="F113" s="15"/>
      <c r="G113" s="15" t="s">
        <v>79</v>
      </c>
      <c r="H113" s="15"/>
    </row>
    <row r="114">
      <c r="A114" s="13" t="s">
        <v>734</v>
      </c>
      <c r="B114" s="13" t="s">
        <v>735</v>
      </c>
      <c r="C114" s="13" t="s">
        <v>736</v>
      </c>
      <c r="D114" s="13" t="s">
        <v>738</v>
      </c>
      <c r="E114" s="13" t="s">
        <v>739</v>
      </c>
      <c r="F114" s="13" t="s">
        <v>740</v>
      </c>
      <c r="G114" s="15" t="s">
        <v>741</v>
      </c>
      <c r="H114" s="15"/>
    </row>
    <row r="115">
      <c r="A115" s="13" t="s">
        <v>742</v>
      </c>
      <c r="B115" s="26" t="s">
        <v>743</v>
      </c>
      <c r="C115" s="13" t="s">
        <v>744</v>
      </c>
      <c r="D115" s="13" t="s">
        <v>745</v>
      </c>
      <c r="E115" s="13" t="s">
        <v>746</v>
      </c>
      <c r="F115" s="15"/>
      <c r="G115" s="15" t="s">
        <v>748</v>
      </c>
      <c r="H115" s="15"/>
    </row>
    <row r="116">
      <c r="A116" s="13" t="s">
        <v>749</v>
      </c>
      <c r="B116" s="13" t="s">
        <v>750</v>
      </c>
      <c r="C116" s="13" t="s">
        <v>752</v>
      </c>
      <c r="D116" s="13" t="s">
        <v>745</v>
      </c>
      <c r="E116" s="13" t="s">
        <v>739</v>
      </c>
      <c r="F116" s="15" t="s">
        <v>755</v>
      </c>
      <c r="G116" s="15" t="s">
        <v>150</v>
      </c>
      <c r="H116" s="15"/>
    </row>
    <row r="117">
      <c r="A117" s="13" t="s">
        <v>756</v>
      </c>
      <c r="B117" s="13" t="s">
        <v>757</v>
      </c>
      <c r="C117" s="13" t="s">
        <v>758</v>
      </c>
      <c r="D117" s="13" t="s">
        <v>759</v>
      </c>
      <c r="E117" s="13"/>
      <c r="F117" s="15" t="s">
        <v>760</v>
      </c>
      <c r="G117" s="15" t="s">
        <v>761</v>
      </c>
      <c r="H117" s="15"/>
    </row>
    <row r="118">
      <c r="A118" s="13" t="s">
        <v>762</v>
      </c>
      <c r="B118" s="13" t="s">
        <v>764</v>
      </c>
      <c r="C118" s="13" t="s">
        <v>765</v>
      </c>
      <c r="D118" s="13" t="s">
        <v>766</v>
      </c>
      <c r="E118" s="13" t="s">
        <v>768</v>
      </c>
      <c r="F118" s="15" t="s">
        <v>769</v>
      </c>
      <c r="G118" s="15" t="s">
        <v>770</v>
      </c>
      <c r="H118" s="15"/>
    </row>
    <row r="119">
      <c r="A119" s="13" t="s">
        <v>771</v>
      </c>
      <c r="B119" s="13" t="s">
        <v>772</v>
      </c>
      <c r="C119" s="13" t="s">
        <v>773</v>
      </c>
      <c r="D119" s="13" t="s">
        <v>774</v>
      </c>
      <c r="E119" s="13" t="s">
        <v>775</v>
      </c>
      <c r="F119" s="15"/>
      <c r="G119" s="15" t="s">
        <v>54</v>
      </c>
      <c r="H119" s="15"/>
    </row>
    <row r="120">
      <c r="A120" s="13" t="s">
        <v>777</v>
      </c>
      <c r="B120" s="13" t="s">
        <v>779</v>
      </c>
      <c r="C120" s="13" t="s">
        <v>780</v>
      </c>
      <c r="D120" s="13" t="s">
        <v>782</v>
      </c>
      <c r="E120" s="13" t="s">
        <v>785</v>
      </c>
      <c r="F120" s="15" t="s">
        <v>786</v>
      </c>
      <c r="G120" s="15" t="s">
        <v>79</v>
      </c>
      <c r="H120" s="15"/>
    </row>
    <row r="121">
      <c r="A121" s="13" t="s">
        <v>787</v>
      </c>
      <c r="B121" s="13" t="s">
        <v>788</v>
      </c>
      <c r="C121" s="13" t="s">
        <v>789</v>
      </c>
      <c r="D121" s="13" t="s">
        <v>790</v>
      </c>
      <c r="E121" s="13" t="s">
        <v>791</v>
      </c>
      <c r="F121" s="15" t="s">
        <v>792</v>
      </c>
      <c r="G121" s="15" t="s">
        <v>239</v>
      </c>
      <c r="H121" s="15"/>
    </row>
    <row r="122">
      <c r="A122" s="13" t="s">
        <v>793</v>
      </c>
      <c r="B122" s="13" t="s">
        <v>794</v>
      </c>
      <c r="C122" s="13" t="s">
        <v>795</v>
      </c>
      <c r="D122" s="13" t="s">
        <v>796</v>
      </c>
      <c r="E122" s="13" t="s">
        <v>797</v>
      </c>
      <c r="F122" s="15" t="s">
        <v>798</v>
      </c>
      <c r="G122" s="15" t="s">
        <v>799</v>
      </c>
      <c r="H122" s="15"/>
    </row>
    <row r="123">
      <c r="A123" s="13" t="s">
        <v>800</v>
      </c>
      <c r="B123" s="13" t="s">
        <v>801</v>
      </c>
      <c r="C123" s="13" t="s">
        <v>802</v>
      </c>
      <c r="D123" s="15" t="s">
        <v>803</v>
      </c>
      <c r="E123" s="15" t="s">
        <v>804</v>
      </c>
      <c r="F123" s="15" t="s">
        <v>805</v>
      </c>
      <c r="G123" s="15" t="s">
        <v>806</v>
      </c>
      <c r="H123" s="15"/>
    </row>
    <row r="124">
      <c r="A124" s="13" t="s">
        <v>807</v>
      </c>
      <c r="B124" s="13" t="s">
        <v>808</v>
      </c>
      <c r="C124" s="13" t="s">
        <v>809</v>
      </c>
      <c r="D124" s="13" t="s">
        <v>810</v>
      </c>
      <c r="E124" s="13" t="s">
        <v>811</v>
      </c>
      <c r="F124" s="15" t="s">
        <v>814</v>
      </c>
      <c r="G124" s="15" t="s">
        <v>499</v>
      </c>
      <c r="H124" s="15"/>
    </row>
    <row r="125">
      <c r="A125" s="56" t="s">
        <v>816</v>
      </c>
      <c r="B125" s="56" t="s">
        <v>820</v>
      </c>
      <c r="C125" s="56" t="s">
        <v>821</v>
      </c>
      <c r="D125" s="56" t="s">
        <v>823</v>
      </c>
      <c r="E125" s="56" t="s">
        <v>186</v>
      </c>
      <c r="F125" s="58" t="s">
        <v>825</v>
      </c>
      <c r="G125" s="58" t="s">
        <v>54</v>
      </c>
      <c r="H125" s="58"/>
    </row>
    <row r="126">
      <c r="A126" s="13" t="s">
        <v>830</v>
      </c>
      <c r="B126" s="13" t="s">
        <v>831</v>
      </c>
      <c r="C126" s="13" t="s">
        <v>832</v>
      </c>
      <c r="D126" s="13" t="s">
        <v>823</v>
      </c>
      <c r="E126" s="13" t="s">
        <v>834</v>
      </c>
      <c r="F126" s="15" t="s">
        <v>835</v>
      </c>
      <c r="G126" s="15" t="s">
        <v>609</v>
      </c>
      <c r="H126" s="15"/>
    </row>
    <row r="127">
      <c r="A127" s="13" t="s">
        <v>837</v>
      </c>
      <c r="B127" s="13" t="s">
        <v>838</v>
      </c>
      <c r="C127" s="13" t="s">
        <v>839</v>
      </c>
      <c r="D127" s="13" t="s">
        <v>521</v>
      </c>
      <c r="E127" s="13" t="s">
        <v>841</v>
      </c>
      <c r="F127" s="17"/>
      <c r="G127" s="15" t="s">
        <v>54</v>
      </c>
      <c r="H127" s="15"/>
    </row>
    <row r="128">
      <c r="A128" s="13" t="s">
        <v>842</v>
      </c>
      <c r="B128" s="13" t="s">
        <v>843</v>
      </c>
      <c r="C128" s="13" t="s">
        <v>844</v>
      </c>
      <c r="D128" s="13" t="s">
        <v>521</v>
      </c>
      <c r="E128" s="13" t="s">
        <v>845</v>
      </c>
      <c r="F128" s="15" t="s">
        <v>846</v>
      </c>
      <c r="G128" s="15" t="s">
        <v>54</v>
      </c>
      <c r="H128" s="15"/>
    </row>
    <row r="129">
      <c r="A129" s="13" t="s">
        <v>848</v>
      </c>
      <c r="B129" s="13" t="s">
        <v>849</v>
      </c>
      <c r="C129" s="13" t="s">
        <v>850</v>
      </c>
      <c r="D129" s="13" t="s">
        <v>852</v>
      </c>
      <c r="E129" s="13" t="s">
        <v>853</v>
      </c>
      <c r="F129" s="15" t="s">
        <v>854</v>
      </c>
      <c r="G129" s="15" t="s">
        <v>54</v>
      </c>
      <c r="H129" s="15"/>
    </row>
    <row r="130">
      <c r="A130" s="13" t="s">
        <v>855</v>
      </c>
      <c r="B130" s="13" t="s">
        <v>856</v>
      </c>
      <c r="C130" s="13" t="s">
        <v>857</v>
      </c>
      <c r="D130" s="13" t="s">
        <v>858</v>
      </c>
      <c r="E130" s="13" t="s">
        <v>859</v>
      </c>
      <c r="F130" s="15" t="s">
        <v>860</v>
      </c>
      <c r="G130" s="15" t="s">
        <v>54</v>
      </c>
      <c r="H130" s="15"/>
    </row>
    <row r="131">
      <c r="A131" s="13" t="s">
        <v>862</v>
      </c>
      <c r="B131" s="13" t="s">
        <v>864</v>
      </c>
      <c r="C131" s="13" t="s">
        <v>865</v>
      </c>
      <c r="D131" s="13" t="s">
        <v>866</v>
      </c>
      <c r="E131" s="13" t="s">
        <v>335</v>
      </c>
      <c r="F131" s="15" t="s">
        <v>868</v>
      </c>
      <c r="G131" s="15" t="s">
        <v>54</v>
      </c>
      <c r="H131" s="15"/>
    </row>
    <row r="132">
      <c r="A132" s="13" t="s">
        <v>869</v>
      </c>
      <c r="B132" s="13" t="s">
        <v>870</v>
      </c>
      <c r="C132" s="13" t="s">
        <v>871</v>
      </c>
      <c r="D132" s="13" t="s">
        <v>872</v>
      </c>
      <c r="E132" s="13" t="s">
        <v>873</v>
      </c>
      <c r="F132" s="15" t="s">
        <v>874</v>
      </c>
      <c r="G132" s="15" t="s">
        <v>54</v>
      </c>
      <c r="H132" s="15"/>
    </row>
    <row r="133">
      <c r="A133" s="56" t="s">
        <v>877</v>
      </c>
      <c r="B133" s="56" t="s">
        <v>878</v>
      </c>
      <c r="C133" s="56" t="s">
        <v>880</v>
      </c>
      <c r="D133" s="56" t="s">
        <v>881</v>
      </c>
      <c r="E133" s="56" t="s">
        <v>882</v>
      </c>
      <c r="F133" s="58" t="s">
        <v>883</v>
      </c>
      <c r="G133" s="58" t="s">
        <v>54</v>
      </c>
      <c r="H133" s="58"/>
    </row>
    <row r="134">
      <c r="A134" s="56" t="s">
        <v>869</v>
      </c>
      <c r="B134" s="56" t="s">
        <v>884</v>
      </c>
      <c r="C134" s="56" t="s">
        <v>871</v>
      </c>
      <c r="D134" s="56" t="s">
        <v>881</v>
      </c>
      <c r="E134" s="56" t="s">
        <v>873</v>
      </c>
      <c r="F134" s="62"/>
      <c r="G134" s="58" t="s">
        <v>54</v>
      </c>
      <c r="H134" s="58"/>
    </row>
    <row r="135">
      <c r="A135" s="13" t="s">
        <v>66</v>
      </c>
      <c r="B135" s="13" t="s">
        <v>67</v>
      </c>
      <c r="C135" s="13" t="s">
        <v>68</v>
      </c>
      <c r="D135" s="13" t="s">
        <v>892</v>
      </c>
      <c r="E135" s="13" t="s">
        <v>894</v>
      </c>
      <c r="F135" s="15" t="s">
        <v>896</v>
      </c>
      <c r="G135" s="15" t="s">
        <v>54</v>
      </c>
      <c r="H135" s="15"/>
    </row>
    <row r="136">
      <c r="A136" s="13" t="s">
        <v>897</v>
      </c>
      <c r="B136" s="13" t="s">
        <v>899</v>
      </c>
      <c r="C136" s="13" t="s">
        <v>900</v>
      </c>
      <c r="D136" s="13" t="s">
        <v>902</v>
      </c>
      <c r="E136" s="13" t="s">
        <v>904</v>
      </c>
      <c r="F136" s="15" t="s">
        <v>905</v>
      </c>
      <c r="G136" s="15" t="s">
        <v>25</v>
      </c>
      <c r="H136" s="15"/>
    </row>
    <row r="137">
      <c r="A137" s="13" t="s">
        <v>906</v>
      </c>
      <c r="B137" s="13" t="s">
        <v>908</v>
      </c>
      <c r="C137" s="13" t="s">
        <v>909</v>
      </c>
      <c r="D137" s="13" t="s">
        <v>910</v>
      </c>
      <c r="E137" s="13" t="s">
        <v>911</v>
      </c>
      <c r="F137" s="15" t="s">
        <v>913</v>
      </c>
      <c r="G137" s="17"/>
      <c r="H137" s="17"/>
    </row>
    <row r="138">
      <c r="A138" s="13" t="s">
        <v>915</v>
      </c>
      <c r="B138" s="13" t="s">
        <v>918</v>
      </c>
      <c r="C138" s="13" t="s">
        <v>919</v>
      </c>
      <c r="D138" s="13" t="s">
        <v>920</v>
      </c>
      <c r="E138" s="13" t="s">
        <v>921</v>
      </c>
      <c r="F138" s="63" t="s">
        <v>923</v>
      </c>
      <c r="G138" s="15" t="s">
        <v>933</v>
      </c>
      <c r="H138" s="15"/>
    </row>
    <row r="139">
      <c r="A139" s="13" t="s">
        <v>936</v>
      </c>
      <c r="B139" s="13" t="s">
        <v>937</v>
      </c>
      <c r="C139" s="13" t="s">
        <v>938</v>
      </c>
      <c r="D139" s="13" t="s">
        <v>940</v>
      </c>
      <c r="E139" s="13" t="s">
        <v>941</v>
      </c>
      <c r="F139" s="15" t="s">
        <v>943</v>
      </c>
      <c r="G139" s="15" t="s">
        <v>933</v>
      </c>
      <c r="H139" s="15"/>
    </row>
    <row r="140">
      <c r="A140" s="13" t="s">
        <v>944</v>
      </c>
      <c r="B140" s="13" t="s">
        <v>947</v>
      </c>
      <c r="C140" s="13" t="s">
        <v>949</v>
      </c>
      <c r="D140" s="13" t="s">
        <v>951</v>
      </c>
      <c r="E140" s="13" t="s">
        <v>952</v>
      </c>
      <c r="F140" s="15" t="s">
        <v>65</v>
      </c>
      <c r="G140" s="15" t="s">
        <v>79</v>
      </c>
      <c r="H140" s="15"/>
    </row>
    <row r="141">
      <c r="A141" s="13" t="s">
        <v>955</v>
      </c>
      <c r="B141" s="32" t="s">
        <v>956</v>
      </c>
      <c r="C141" s="13" t="s">
        <v>958</v>
      </c>
      <c r="D141" s="13" t="s">
        <v>959</v>
      </c>
      <c r="E141" s="13" t="s">
        <v>301</v>
      </c>
      <c r="F141" s="13" t="s">
        <v>962</v>
      </c>
      <c r="G141" s="15" t="s">
        <v>150</v>
      </c>
      <c r="H141" s="15"/>
    </row>
    <row r="142">
      <c r="A142" s="13" t="s">
        <v>963</v>
      </c>
      <c r="B142" s="13" t="s">
        <v>965</v>
      </c>
      <c r="C142" s="13" t="s">
        <v>967</v>
      </c>
      <c r="D142" s="13" t="s">
        <v>968</v>
      </c>
      <c r="E142" s="13" t="s">
        <v>969</v>
      </c>
      <c r="F142" s="15" t="s">
        <v>905</v>
      </c>
      <c r="G142" s="15" t="s">
        <v>25</v>
      </c>
      <c r="H142" s="15"/>
    </row>
    <row r="143">
      <c r="A143" s="13" t="s">
        <v>970</v>
      </c>
      <c r="B143" s="13" t="s">
        <v>971</v>
      </c>
      <c r="C143" s="13" t="s">
        <v>972</v>
      </c>
      <c r="D143" s="13" t="s">
        <v>973</v>
      </c>
      <c r="E143" s="13" t="s">
        <v>974</v>
      </c>
      <c r="F143" s="17"/>
      <c r="G143" s="15" t="s">
        <v>54</v>
      </c>
      <c r="H143" s="15"/>
    </row>
    <row r="144">
      <c r="A144" s="13" t="s">
        <v>977</v>
      </c>
      <c r="B144" s="13" t="s">
        <v>978</v>
      </c>
      <c r="C144" s="13" t="s">
        <v>980</v>
      </c>
      <c r="D144" s="13" t="s">
        <v>981</v>
      </c>
      <c r="E144" s="13" t="s">
        <v>984</v>
      </c>
      <c r="F144" s="15" t="s">
        <v>986</v>
      </c>
      <c r="G144" s="15" t="s">
        <v>54</v>
      </c>
      <c r="H144" s="15"/>
    </row>
    <row r="145">
      <c r="A145" s="13" t="s">
        <v>988</v>
      </c>
      <c r="B145" s="13" t="s">
        <v>989</v>
      </c>
      <c r="C145" s="13" t="s">
        <v>990</v>
      </c>
      <c r="D145" s="13" t="s">
        <v>991</v>
      </c>
      <c r="E145" s="13" t="s">
        <v>992</v>
      </c>
      <c r="F145" s="15" t="s">
        <v>993</v>
      </c>
      <c r="G145" s="15" t="s">
        <v>54</v>
      </c>
      <c r="H145" s="15"/>
    </row>
    <row r="146">
      <c r="A146" s="23" t="s">
        <v>994</v>
      </c>
      <c r="B146" s="23" t="s">
        <v>995</v>
      </c>
      <c r="C146" s="23" t="s">
        <v>996</v>
      </c>
      <c r="D146" s="23" t="s">
        <v>997</v>
      </c>
      <c r="E146" s="23" t="s">
        <v>1000</v>
      </c>
      <c r="F146" s="15" t="s">
        <v>1001</v>
      </c>
      <c r="G146" s="15" t="s">
        <v>54</v>
      </c>
      <c r="H146" s="15"/>
    </row>
    <row r="147">
      <c r="A147" s="13" t="s">
        <v>1003</v>
      </c>
      <c r="B147" s="13" t="s">
        <v>1005</v>
      </c>
      <c r="C147" s="13" t="s">
        <v>1006</v>
      </c>
      <c r="D147" s="13" t="s">
        <v>1007</v>
      </c>
      <c r="E147" s="13" t="s">
        <v>1008</v>
      </c>
      <c r="F147" s="17"/>
      <c r="G147" s="15" t="s">
        <v>54</v>
      </c>
      <c r="H147" s="15"/>
    </row>
    <row r="148">
      <c r="A148" s="13" t="s">
        <v>1009</v>
      </c>
      <c r="B148" s="13" t="s">
        <v>1010</v>
      </c>
      <c r="D148" s="13" t="s">
        <v>1011</v>
      </c>
      <c r="E148" s="13" t="s">
        <v>1013</v>
      </c>
      <c r="F148" s="15" t="s">
        <v>1015</v>
      </c>
      <c r="G148" s="15" t="s">
        <v>1016</v>
      </c>
      <c r="H148" s="15"/>
    </row>
    <row r="149">
      <c r="A149" s="13" t="s">
        <v>1018</v>
      </c>
      <c r="B149" s="13" t="s">
        <v>1020</v>
      </c>
      <c r="C149" s="13" t="s">
        <v>1021</v>
      </c>
      <c r="D149" s="13" t="s">
        <v>1011</v>
      </c>
      <c r="E149" s="13" t="s">
        <v>1022</v>
      </c>
      <c r="F149" s="15" t="s">
        <v>1023</v>
      </c>
      <c r="G149" s="15" t="s">
        <v>54</v>
      </c>
      <c r="H149" s="15"/>
    </row>
    <row r="150">
      <c r="A150" s="13" t="s">
        <v>1024</v>
      </c>
      <c r="B150" s="13" t="s">
        <v>1026</v>
      </c>
      <c r="C150" s="13" t="s">
        <v>1027</v>
      </c>
      <c r="D150" s="13" t="s">
        <v>1028</v>
      </c>
      <c r="E150" s="13" t="s">
        <v>1029</v>
      </c>
      <c r="F150" s="17"/>
      <c r="G150" s="15" t="s">
        <v>54</v>
      </c>
      <c r="H150" s="15"/>
    </row>
    <row r="151">
      <c r="A151" s="23" t="s">
        <v>1030</v>
      </c>
      <c r="B151" s="23" t="s">
        <v>1031</v>
      </c>
      <c r="C151" s="25"/>
      <c r="D151" s="23" t="s">
        <v>1032</v>
      </c>
      <c r="E151" s="25"/>
      <c r="F151" s="17"/>
      <c r="G151" s="17"/>
      <c r="H151" s="17"/>
    </row>
    <row r="152">
      <c r="A152" s="13" t="s">
        <v>1035</v>
      </c>
      <c r="B152" s="13" t="s">
        <v>1036</v>
      </c>
      <c r="C152" s="13" t="s">
        <v>1037</v>
      </c>
      <c r="D152" s="13" t="s">
        <v>1032</v>
      </c>
      <c r="E152" s="13" t="s">
        <v>1038</v>
      </c>
      <c r="F152" s="15" t="s">
        <v>1040</v>
      </c>
      <c r="G152" s="15" t="s">
        <v>54</v>
      </c>
      <c r="H152" s="15"/>
    </row>
    <row r="153">
      <c r="A153" s="13" t="s">
        <v>1042</v>
      </c>
      <c r="B153" s="13" t="s">
        <v>1043</v>
      </c>
      <c r="C153" s="13" t="s">
        <v>1045</v>
      </c>
      <c r="D153" s="13" t="s">
        <v>1032</v>
      </c>
      <c r="E153" s="13" t="s">
        <v>1048</v>
      </c>
      <c r="F153" s="17"/>
      <c r="G153" s="15" t="s">
        <v>54</v>
      </c>
      <c r="H153" s="15"/>
    </row>
    <row r="154">
      <c r="A154" s="13" t="s">
        <v>1050</v>
      </c>
      <c r="B154" s="13" t="s">
        <v>1051</v>
      </c>
      <c r="C154" s="13" t="s">
        <v>1052</v>
      </c>
      <c r="D154" s="13" t="s">
        <v>1032</v>
      </c>
      <c r="E154" s="13" t="s">
        <v>1053</v>
      </c>
      <c r="F154" s="15" t="s">
        <v>1055</v>
      </c>
      <c r="G154" s="15" t="s">
        <v>54</v>
      </c>
      <c r="H154" s="15"/>
    </row>
    <row r="155">
      <c r="A155" s="23" t="s">
        <v>1057</v>
      </c>
      <c r="B155" s="23" t="s">
        <v>1058</v>
      </c>
      <c r="C155" s="23" t="s">
        <v>1059</v>
      </c>
      <c r="D155" s="23" t="s">
        <v>1032</v>
      </c>
      <c r="E155" s="23" t="s">
        <v>1060</v>
      </c>
      <c r="F155" s="15" t="s">
        <v>1061</v>
      </c>
      <c r="G155" s="15" t="s">
        <v>54</v>
      </c>
      <c r="H155" s="15"/>
    </row>
    <row r="156">
      <c r="A156" s="13" t="s">
        <v>1063</v>
      </c>
      <c r="B156" s="13" t="s">
        <v>1064</v>
      </c>
      <c r="C156" s="13" t="s">
        <v>1065</v>
      </c>
      <c r="D156" s="13" t="s">
        <v>1066</v>
      </c>
      <c r="E156" s="13" t="s">
        <v>1068</v>
      </c>
      <c r="F156" s="15" t="s">
        <v>720</v>
      </c>
      <c r="G156" s="15" t="s">
        <v>54</v>
      </c>
      <c r="H156" s="15"/>
    </row>
    <row r="157">
      <c r="A157" s="13" t="s">
        <v>1069</v>
      </c>
      <c r="B157" s="13" t="s">
        <v>1071</v>
      </c>
      <c r="C157" s="13" t="s">
        <v>1072</v>
      </c>
      <c r="D157" s="13" t="s">
        <v>1074</v>
      </c>
      <c r="E157" s="13" t="s">
        <v>1076</v>
      </c>
      <c r="F157" s="15" t="s">
        <v>1078</v>
      </c>
      <c r="G157" s="15" t="s">
        <v>79</v>
      </c>
      <c r="H157" s="15"/>
    </row>
    <row r="158">
      <c r="A158" s="13" t="s">
        <v>1084</v>
      </c>
      <c r="B158" s="13" t="s">
        <v>1085</v>
      </c>
      <c r="C158" s="13" t="s">
        <v>1087</v>
      </c>
      <c r="D158" s="13" t="s">
        <v>1074</v>
      </c>
      <c r="E158" s="13" t="s">
        <v>1088</v>
      </c>
      <c r="F158" s="15" t="s">
        <v>1089</v>
      </c>
      <c r="G158" s="15" t="s">
        <v>54</v>
      </c>
      <c r="H158" s="15"/>
    </row>
    <row r="159">
      <c r="A159" s="13" t="s">
        <v>1090</v>
      </c>
      <c r="B159" s="13" t="s">
        <v>1092</v>
      </c>
      <c r="C159" s="13" t="s">
        <v>1093</v>
      </c>
      <c r="D159" s="13" t="s">
        <v>1094</v>
      </c>
      <c r="E159" s="13" t="s">
        <v>1095</v>
      </c>
      <c r="F159" s="15" t="s">
        <v>1097</v>
      </c>
      <c r="G159" s="15" t="s">
        <v>79</v>
      </c>
      <c r="H159" s="15"/>
    </row>
    <row r="160">
      <c r="A160" s="13" t="s">
        <v>1100</v>
      </c>
      <c r="B160" s="13" t="s">
        <v>1101</v>
      </c>
      <c r="C160" s="13" t="s">
        <v>1102</v>
      </c>
      <c r="D160" s="13" t="s">
        <v>1104</v>
      </c>
      <c r="E160" s="13" t="s">
        <v>1106</v>
      </c>
      <c r="F160" s="15" t="s">
        <v>1108</v>
      </c>
      <c r="G160" s="15" t="s">
        <v>25</v>
      </c>
      <c r="H160" s="15"/>
    </row>
    <row r="161">
      <c r="A161" s="13" t="s">
        <v>1110</v>
      </c>
      <c r="B161" s="13" t="s">
        <v>1111</v>
      </c>
      <c r="C161" s="13" t="s">
        <v>1113</v>
      </c>
      <c r="D161" s="13" t="s">
        <v>1114</v>
      </c>
      <c r="E161" s="13" t="s">
        <v>1116</v>
      </c>
      <c r="F161" s="15" t="s">
        <v>1117</v>
      </c>
      <c r="G161" s="15" t="s">
        <v>54</v>
      </c>
      <c r="H161" s="15"/>
    </row>
    <row r="162">
      <c r="A162" s="23" t="s">
        <v>1120</v>
      </c>
      <c r="B162" s="23" t="s">
        <v>1123</v>
      </c>
      <c r="C162" s="25"/>
      <c r="D162" s="23" t="s">
        <v>1125</v>
      </c>
      <c r="E162" s="25"/>
      <c r="F162" s="17"/>
      <c r="G162" s="17"/>
      <c r="H162" s="17"/>
    </row>
    <row r="163">
      <c r="A163" s="13" t="s">
        <v>1127</v>
      </c>
      <c r="B163" s="13" t="s">
        <v>1130</v>
      </c>
      <c r="C163" s="13" t="s">
        <v>1133</v>
      </c>
      <c r="D163" s="13" t="s">
        <v>1134</v>
      </c>
      <c r="E163" s="13" t="s">
        <v>1135</v>
      </c>
      <c r="F163" s="15" t="s">
        <v>1137</v>
      </c>
      <c r="G163" s="15" t="s">
        <v>1016</v>
      </c>
      <c r="H163" s="15"/>
    </row>
    <row r="164">
      <c r="A164" s="13" t="s">
        <v>1139</v>
      </c>
      <c r="B164" s="13" t="s">
        <v>1140</v>
      </c>
      <c r="C164" s="13" t="s">
        <v>1141</v>
      </c>
      <c r="D164" s="13" t="s">
        <v>1142</v>
      </c>
      <c r="E164" s="13" t="s">
        <v>1143</v>
      </c>
      <c r="F164" s="15" t="s">
        <v>1145</v>
      </c>
      <c r="G164" s="15" t="s">
        <v>150</v>
      </c>
      <c r="H164" s="15"/>
    </row>
    <row r="165">
      <c r="A165" s="13" t="s">
        <v>1147</v>
      </c>
      <c r="B165" s="13" t="s">
        <v>1148</v>
      </c>
      <c r="C165" s="13" t="s">
        <v>1149</v>
      </c>
      <c r="D165" s="13" t="s">
        <v>1150</v>
      </c>
      <c r="E165" s="13" t="s">
        <v>1151</v>
      </c>
      <c r="F165" s="15" t="s">
        <v>59</v>
      </c>
      <c r="G165" s="15" t="s">
        <v>54</v>
      </c>
      <c r="H165" s="15"/>
    </row>
    <row r="166">
      <c r="A166" s="13" t="s">
        <v>1153</v>
      </c>
      <c r="B166" s="13" t="s">
        <v>1154</v>
      </c>
      <c r="C166" s="13"/>
      <c r="D166" s="13" t="s">
        <v>1155</v>
      </c>
      <c r="E166" s="13" t="s">
        <v>1156</v>
      </c>
      <c r="F166" s="15"/>
      <c r="G166" s="15"/>
      <c r="H166" s="15"/>
    </row>
    <row r="167">
      <c r="A167" s="13" t="s">
        <v>1157</v>
      </c>
      <c r="B167" s="13" t="s">
        <v>1159</v>
      </c>
      <c r="C167" s="13" t="s">
        <v>1160</v>
      </c>
      <c r="D167" s="13" t="s">
        <v>1161</v>
      </c>
      <c r="E167" s="13" t="s">
        <v>1162</v>
      </c>
      <c r="F167" s="15"/>
      <c r="G167" s="15"/>
      <c r="H167" s="15"/>
    </row>
    <row r="168">
      <c r="A168" s="13" t="s">
        <v>1163</v>
      </c>
      <c r="B168" s="13" t="s">
        <v>1164</v>
      </c>
      <c r="C168" s="13" t="s">
        <v>1165</v>
      </c>
      <c r="D168" s="13" t="s">
        <v>1166</v>
      </c>
      <c r="E168" s="13" t="s">
        <v>1167</v>
      </c>
      <c r="F168" s="17"/>
      <c r="G168" s="15" t="s">
        <v>54</v>
      </c>
      <c r="H168" s="15"/>
    </row>
    <row r="169">
      <c r="A169" s="13" t="s">
        <v>1168</v>
      </c>
      <c r="B169" s="13" t="s">
        <v>1169</v>
      </c>
      <c r="C169" s="13" t="s">
        <v>1170</v>
      </c>
      <c r="D169" s="13" t="s">
        <v>1171</v>
      </c>
      <c r="E169" s="13" t="s">
        <v>1173</v>
      </c>
      <c r="F169" s="15"/>
      <c r="G169" s="15" t="s">
        <v>79</v>
      </c>
      <c r="H169" s="15"/>
    </row>
    <row r="170">
      <c r="A170" s="13" t="s">
        <v>1174</v>
      </c>
      <c r="B170" s="13" t="s">
        <v>1175</v>
      </c>
      <c r="C170" s="13" t="s">
        <v>1176</v>
      </c>
      <c r="D170" s="13" t="s">
        <v>1171</v>
      </c>
      <c r="E170" s="13" t="s">
        <v>791</v>
      </c>
      <c r="F170" s="15"/>
      <c r="G170" s="15" t="s">
        <v>54</v>
      </c>
      <c r="H170" s="15"/>
    </row>
    <row r="171">
      <c r="A171" s="23" t="s">
        <v>1177</v>
      </c>
      <c r="B171" s="23" t="s">
        <v>1178</v>
      </c>
      <c r="C171" s="23" t="s">
        <v>1179</v>
      </c>
      <c r="D171" s="23" t="s">
        <v>1180</v>
      </c>
      <c r="E171" s="23" t="s">
        <v>1181</v>
      </c>
      <c r="F171" s="15" t="s">
        <v>1182</v>
      </c>
      <c r="G171" s="15" t="s">
        <v>54</v>
      </c>
      <c r="H171" s="15"/>
    </row>
    <row r="172">
      <c r="A172" s="23" t="s">
        <v>1183</v>
      </c>
      <c r="B172" s="23" t="s">
        <v>1185</v>
      </c>
      <c r="C172" s="25"/>
      <c r="D172" s="23" t="s">
        <v>1180</v>
      </c>
      <c r="E172" s="25"/>
      <c r="F172" s="17"/>
      <c r="G172" s="17"/>
      <c r="H172" s="17"/>
    </row>
    <row r="173">
      <c r="A173" s="13" t="s">
        <v>1188</v>
      </c>
      <c r="B173" s="13" t="s">
        <v>1189</v>
      </c>
      <c r="D173" s="13" t="s">
        <v>1190</v>
      </c>
      <c r="F173" s="17"/>
      <c r="G173" s="17"/>
      <c r="H173" s="17"/>
    </row>
    <row r="174">
      <c r="A174" s="13" t="s">
        <v>1191</v>
      </c>
      <c r="B174" s="13" t="s">
        <v>1192</v>
      </c>
      <c r="C174" s="13" t="s">
        <v>1193</v>
      </c>
      <c r="D174" s="15" t="s">
        <v>1195</v>
      </c>
      <c r="E174" s="15" t="s">
        <v>1196</v>
      </c>
      <c r="F174" s="17"/>
      <c r="G174" s="15" t="s">
        <v>54</v>
      </c>
      <c r="H174" s="15"/>
    </row>
    <row r="175">
      <c r="A175" s="13" t="s">
        <v>1198</v>
      </c>
      <c r="B175" s="13" t="s">
        <v>1199</v>
      </c>
      <c r="C175" s="13" t="s">
        <v>1200</v>
      </c>
      <c r="D175" s="13"/>
      <c r="E175" s="13" t="s">
        <v>1201</v>
      </c>
      <c r="F175" s="15" t="s">
        <v>396</v>
      </c>
      <c r="G175" s="15" t="s">
        <v>54</v>
      </c>
      <c r="H175" s="15"/>
    </row>
    <row r="176">
      <c r="A176" s="23" t="s">
        <v>1202</v>
      </c>
      <c r="B176" s="23" t="s">
        <v>1203</v>
      </c>
      <c r="C176" s="25"/>
      <c r="D176" s="25"/>
      <c r="E176" s="25"/>
      <c r="F176" s="17"/>
      <c r="G176" s="17"/>
      <c r="H176" s="17"/>
    </row>
    <row r="177">
      <c r="A177" s="23" t="s">
        <v>1205</v>
      </c>
      <c r="B177" s="23" t="s">
        <v>1208</v>
      </c>
      <c r="C177" s="25"/>
      <c r="D177" s="25"/>
      <c r="E177" s="25"/>
      <c r="F177" s="17"/>
      <c r="G177" s="17"/>
      <c r="H177" s="17"/>
    </row>
    <row r="178">
      <c r="A178" s="13" t="s">
        <v>1213</v>
      </c>
      <c r="B178" s="13" t="s">
        <v>1215</v>
      </c>
      <c r="C178" s="13" t="s">
        <v>1216</v>
      </c>
      <c r="E178" s="13" t="s">
        <v>1217</v>
      </c>
      <c r="F178" s="15" t="s">
        <v>1219</v>
      </c>
      <c r="G178" s="15" t="s">
        <v>54</v>
      </c>
      <c r="H178" s="15"/>
    </row>
    <row r="179">
      <c r="A179" s="13" t="s">
        <v>1222</v>
      </c>
      <c r="B179" s="13" t="s">
        <v>1224</v>
      </c>
      <c r="C179" s="13" t="s">
        <v>1226</v>
      </c>
      <c r="D179" s="13" t="s">
        <v>1227</v>
      </c>
      <c r="E179" s="13" t="s">
        <v>85</v>
      </c>
      <c r="F179" s="17"/>
      <c r="G179" s="17"/>
      <c r="H179" s="17"/>
    </row>
    <row r="180">
      <c r="A180" s="13" t="s">
        <v>1232</v>
      </c>
      <c r="B180" s="13" t="s">
        <v>1233</v>
      </c>
      <c r="C180" s="13" t="s">
        <v>1234</v>
      </c>
      <c r="D180" s="13" t="s">
        <v>289</v>
      </c>
      <c r="E180" s="13" t="s">
        <v>1236</v>
      </c>
      <c r="F180" s="17"/>
      <c r="G180" s="17"/>
      <c r="H180" s="17"/>
    </row>
    <row r="181">
      <c r="A181" s="13" t="s">
        <v>1237</v>
      </c>
      <c r="B181" s="13"/>
      <c r="C181" s="13" t="s">
        <v>1238</v>
      </c>
      <c r="D181" s="13" t="s">
        <v>1239</v>
      </c>
      <c r="F181" s="15" t="s">
        <v>1240</v>
      </c>
      <c r="G181" s="15" t="s">
        <v>54</v>
      </c>
      <c r="H181" s="15"/>
    </row>
    <row r="182">
      <c r="F182" s="17"/>
      <c r="G182" s="17"/>
      <c r="H182" s="17"/>
    </row>
    <row r="183">
      <c r="F183" s="17"/>
      <c r="G183" s="17"/>
      <c r="H183" s="17"/>
    </row>
    <row r="184">
      <c r="F184" s="17"/>
      <c r="G184" s="17"/>
      <c r="H184" s="17"/>
    </row>
    <row r="185">
      <c r="F185" s="17"/>
      <c r="G185" s="17"/>
      <c r="H185" s="17"/>
    </row>
    <row r="186">
      <c r="F186" s="17"/>
      <c r="G186" s="17"/>
      <c r="H186" s="17"/>
    </row>
    <row r="187">
      <c r="F187" s="17"/>
      <c r="G187" s="17"/>
      <c r="H187" s="17"/>
    </row>
    <row r="188">
      <c r="F188" s="17"/>
      <c r="G188" s="17"/>
      <c r="H188" s="17"/>
    </row>
    <row r="189">
      <c r="F189" s="17"/>
      <c r="G189" s="17"/>
      <c r="H189" s="17"/>
    </row>
    <row r="190">
      <c r="F190" s="17"/>
      <c r="G190" s="17"/>
      <c r="H190" s="17"/>
    </row>
    <row r="191">
      <c r="F191" s="17"/>
      <c r="G191" s="17"/>
      <c r="H191" s="17"/>
    </row>
    <row r="192">
      <c r="F192" s="17"/>
      <c r="G192" s="17"/>
      <c r="H192" s="17"/>
    </row>
    <row r="193">
      <c r="F193" s="17"/>
      <c r="G193" s="17"/>
      <c r="H193" s="17"/>
    </row>
    <row r="194">
      <c r="F194" s="17"/>
      <c r="G194" s="17"/>
      <c r="H194" s="17"/>
    </row>
    <row r="195">
      <c r="F195" s="17"/>
      <c r="G195" s="17"/>
      <c r="H195" s="17"/>
    </row>
    <row r="196">
      <c r="F196" s="17"/>
      <c r="G196" s="17"/>
      <c r="H196" s="17"/>
    </row>
    <row r="197">
      <c r="F197" s="17"/>
      <c r="G197" s="17"/>
      <c r="H197" s="17"/>
    </row>
    <row r="198">
      <c r="F198" s="17"/>
      <c r="G198" s="17"/>
      <c r="H198" s="17"/>
    </row>
    <row r="199">
      <c r="F199" s="17"/>
      <c r="G199" s="17"/>
      <c r="H199" s="17"/>
    </row>
    <row r="200">
      <c r="F200" s="17"/>
      <c r="G200" s="17"/>
      <c r="H200" s="17"/>
    </row>
    <row r="201">
      <c r="F201" s="17"/>
      <c r="G201" s="17"/>
      <c r="H201" s="17"/>
    </row>
    <row r="202">
      <c r="F202" s="17"/>
      <c r="G202" s="17"/>
      <c r="H202" s="17"/>
    </row>
    <row r="203">
      <c r="F203" s="17"/>
      <c r="G203" s="17"/>
      <c r="H203" s="17"/>
    </row>
    <row r="204">
      <c r="F204" s="17"/>
      <c r="G204" s="17"/>
      <c r="H204" s="17"/>
    </row>
    <row r="205">
      <c r="F205" s="17"/>
      <c r="G205" s="17"/>
      <c r="H205" s="17"/>
    </row>
    <row r="206">
      <c r="F206" s="17"/>
      <c r="G206" s="17"/>
      <c r="H206" s="17"/>
    </row>
    <row r="207">
      <c r="F207" s="17"/>
      <c r="G207" s="17"/>
      <c r="H207" s="17"/>
    </row>
    <row r="208">
      <c r="F208" s="17"/>
      <c r="G208" s="17"/>
      <c r="H208" s="17"/>
    </row>
    <row r="209">
      <c r="F209" s="17"/>
      <c r="G209" s="17"/>
      <c r="H209" s="17"/>
    </row>
    <row r="210">
      <c r="F210" s="17"/>
      <c r="G210" s="17"/>
      <c r="H210" s="17"/>
    </row>
    <row r="211">
      <c r="F211" s="17"/>
      <c r="G211" s="17"/>
      <c r="H211" s="17"/>
    </row>
    <row r="212">
      <c r="F212" s="17"/>
      <c r="G212" s="17"/>
      <c r="H212" s="17"/>
    </row>
    <row r="213">
      <c r="F213" s="17"/>
      <c r="G213" s="17"/>
      <c r="H213" s="17"/>
    </row>
    <row r="214">
      <c r="F214" s="17"/>
      <c r="G214" s="17"/>
      <c r="H214" s="17"/>
    </row>
    <row r="215">
      <c r="F215" s="17"/>
      <c r="G215" s="17"/>
      <c r="H215" s="17"/>
    </row>
    <row r="216">
      <c r="F216" s="17"/>
      <c r="G216" s="17"/>
      <c r="H216" s="17"/>
    </row>
    <row r="217">
      <c r="F217" s="17"/>
      <c r="G217" s="17"/>
      <c r="H217" s="17"/>
    </row>
    <row r="218">
      <c r="F218" s="17"/>
      <c r="G218" s="17"/>
      <c r="H218" s="17"/>
    </row>
    <row r="219">
      <c r="F219" s="17"/>
      <c r="G219" s="17"/>
      <c r="H219" s="17"/>
    </row>
    <row r="220">
      <c r="F220" s="17"/>
      <c r="G220" s="17"/>
      <c r="H220" s="17"/>
    </row>
    <row r="221">
      <c r="F221" s="17"/>
      <c r="G221" s="17"/>
      <c r="H221" s="17"/>
    </row>
    <row r="222">
      <c r="F222" s="17"/>
      <c r="G222" s="17"/>
      <c r="H222" s="17"/>
    </row>
    <row r="223">
      <c r="F223" s="17"/>
      <c r="G223" s="17"/>
      <c r="H223" s="17"/>
    </row>
    <row r="224">
      <c r="F224" s="17"/>
      <c r="G224" s="17"/>
      <c r="H224" s="17"/>
    </row>
    <row r="225">
      <c r="F225" s="17"/>
      <c r="G225" s="17"/>
      <c r="H225" s="17"/>
    </row>
    <row r="226">
      <c r="F226" s="17"/>
      <c r="G226" s="17"/>
      <c r="H226" s="17"/>
    </row>
    <row r="227">
      <c r="F227" s="17"/>
      <c r="G227" s="17"/>
      <c r="H227" s="17"/>
    </row>
    <row r="228">
      <c r="F228" s="17"/>
      <c r="G228" s="17"/>
      <c r="H228" s="17"/>
    </row>
    <row r="229">
      <c r="F229" s="17"/>
      <c r="G229" s="17"/>
      <c r="H229" s="17"/>
    </row>
    <row r="230">
      <c r="F230" s="17"/>
      <c r="G230" s="17"/>
      <c r="H230" s="17"/>
    </row>
    <row r="231">
      <c r="F231" s="17"/>
      <c r="G231" s="17"/>
      <c r="H231" s="17"/>
    </row>
    <row r="232">
      <c r="F232" s="17"/>
      <c r="G232" s="17"/>
      <c r="H232" s="17"/>
    </row>
    <row r="233">
      <c r="F233" s="17"/>
      <c r="G233" s="17"/>
      <c r="H233" s="17"/>
    </row>
    <row r="234">
      <c r="F234" s="17"/>
      <c r="G234" s="17"/>
      <c r="H234" s="17"/>
    </row>
    <row r="235">
      <c r="F235" s="17"/>
      <c r="G235" s="17"/>
      <c r="H235" s="17"/>
    </row>
    <row r="236">
      <c r="F236" s="17"/>
      <c r="G236" s="17"/>
      <c r="H236" s="17"/>
    </row>
    <row r="237">
      <c r="F237" s="17"/>
      <c r="G237" s="17"/>
      <c r="H237" s="17"/>
    </row>
    <row r="238">
      <c r="F238" s="17"/>
      <c r="G238" s="17"/>
      <c r="H238" s="17"/>
    </row>
    <row r="239">
      <c r="F239" s="17"/>
      <c r="G239" s="17"/>
      <c r="H239" s="17"/>
    </row>
    <row r="240">
      <c r="F240" s="17"/>
      <c r="G240" s="17"/>
      <c r="H240" s="17"/>
    </row>
    <row r="241">
      <c r="F241" s="17"/>
      <c r="G241" s="17"/>
      <c r="H241" s="17"/>
    </row>
    <row r="242">
      <c r="F242" s="17"/>
      <c r="G242" s="17"/>
      <c r="H242" s="17"/>
    </row>
    <row r="243">
      <c r="F243" s="17"/>
      <c r="G243" s="17"/>
      <c r="H243" s="17"/>
    </row>
    <row r="244">
      <c r="F244" s="17"/>
      <c r="G244" s="17"/>
      <c r="H244" s="17"/>
    </row>
    <row r="245">
      <c r="F245" s="17"/>
      <c r="G245" s="17"/>
      <c r="H245" s="17"/>
    </row>
    <row r="246">
      <c r="F246" s="17"/>
      <c r="G246" s="17"/>
      <c r="H246" s="17"/>
    </row>
    <row r="247">
      <c r="F247" s="17"/>
      <c r="G247" s="17"/>
      <c r="H247" s="17"/>
    </row>
    <row r="248">
      <c r="F248" s="17"/>
      <c r="G248" s="17"/>
      <c r="H248" s="17"/>
    </row>
    <row r="249">
      <c r="F249" s="17"/>
      <c r="G249" s="17"/>
      <c r="H249" s="17"/>
    </row>
    <row r="250">
      <c r="F250" s="17"/>
      <c r="G250" s="17"/>
      <c r="H250" s="17"/>
    </row>
    <row r="251">
      <c r="F251" s="17"/>
      <c r="G251" s="17"/>
      <c r="H251" s="17"/>
    </row>
    <row r="252">
      <c r="F252" s="17"/>
      <c r="G252" s="17"/>
      <c r="H252" s="17"/>
    </row>
    <row r="253">
      <c r="F253" s="17"/>
      <c r="G253" s="17"/>
      <c r="H253" s="17"/>
    </row>
    <row r="254">
      <c r="F254" s="17"/>
      <c r="G254" s="17"/>
      <c r="H254" s="17"/>
    </row>
    <row r="255">
      <c r="F255" s="17"/>
      <c r="G255" s="17"/>
      <c r="H255" s="17"/>
    </row>
    <row r="256">
      <c r="F256" s="17"/>
      <c r="G256" s="17"/>
      <c r="H256" s="17"/>
    </row>
    <row r="257">
      <c r="F257" s="17"/>
      <c r="G257" s="17"/>
      <c r="H257" s="17"/>
    </row>
    <row r="258">
      <c r="F258" s="17"/>
      <c r="G258" s="17"/>
      <c r="H258" s="17"/>
    </row>
    <row r="259">
      <c r="F259" s="17"/>
      <c r="G259" s="17"/>
      <c r="H259" s="17"/>
    </row>
    <row r="260">
      <c r="F260" s="17"/>
      <c r="G260" s="17"/>
      <c r="H260" s="17"/>
    </row>
    <row r="261">
      <c r="F261" s="17"/>
      <c r="G261" s="17"/>
      <c r="H261" s="17"/>
    </row>
    <row r="262">
      <c r="F262" s="17"/>
      <c r="G262" s="17"/>
      <c r="H262" s="17"/>
    </row>
    <row r="263">
      <c r="F263" s="17"/>
      <c r="G263" s="17"/>
      <c r="H263" s="17"/>
    </row>
    <row r="264">
      <c r="F264" s="17"/>
      <c r="G264" s="17"/>
      <c r="H264" s="17"/>
    </row>
    <row r="265">
      <c r="F265" s="17"/>
      <c r="G265" s="17"/>
      <c r="H265" s="17"/>
    </row>
    <row r="266">
      <c r="F266" s="17"/>
      <c r="G266" s="17"/>
      <c r="H266" s="17"/>
    </row>
    <row r="267">
      <c r="F267" s="17"/>
      <c r="G267" s="17"/>
      <c r="H267" s="17"/>
    </row>
    <row r="268">
      <c r="F268" s="17"/>
      <c r="G268" s="17"/>
      <c r="H268" s="17"/>
    </row>
    <row r="269">
      <c r="F269" s="17"/>
      <c r="G269" s="17"/>
      <c r="H269" s="17"/>
    </row>
    <row r="270">
      <c r="F270" s="17"/>
      <c r="G270" s="17"/>
      <c r="H270" s="17"/>
    </row>
    <row r="271">
      <c r="F271" s="17"/>
      <c r="G271" s="17"/>
      <c r="H271" s="17"/>
    </row>
    <row r="272">
      <c r="F272" s="17"/>
      <c r="G272" s="17"/>
      <c r="H272" s="17"/>
    </row>
    <row r="273">
      <c r="F273" s="17"/>
      <c r="G273" s="17"/>
      <c r="H273" s="17"/>
    </row>
    <row r="274">
      <c r="F274" s="17"/>
      <c r="G274" s="17"/>
      <c r="H274" s="17"/>
    </row>
    <row r="275">
      <c r="F275" s="17"/>
      <c r="G275" s="17"/>
      <c r="H275" s="17"/>
    </row>
    <row r="276">
      <c r="F276" s="17"/>
      <c r="G276" s="17"/>
      <c r="H276" s="17"/>
    </row>
    <row r="277">
      <c r="F277" s="17"/>
      <c r="G277" s="17"/>
      <c r="H277" s="17"/>
    </row>
    <row r="278">
      <c r="F278" s="17"/>
      <c r="G278" s="17"/>
      <c r="H278" s="17"/>
    </row>
    <row r="279">
      <c r="F279" s="17"/>
      <c r="G279" s="17"/>
      <c r="H279" s="17"/>
    </row>
    <row r="280">
      <c r="F280" s="17"/>
      <c r="G280" s="17"/>
      <c r="H280" s="17"/>
    </row>
    <row r="281">
      <c r="F281" s="17"/>
      <c r="G281" s="17"/>
      <c r="H281" s="17"/>
    </row>
    <row r="282">
      <c r="F282" s="17"/>
      <c r="G282" s="17"/>
      <c r="H282" s="17"/>
    </row>
    <row r="283">
      <c r="F283" s="17"/>
      <c r="G283" s="17"/>
      <c r="H283" s="17"/>
    </row>
    <row r="284">
      <c r="F284" s="17"/>
      <c r="G284" s="17"/>
      <c r="H284" s="17"/>
    </row>
    <row r="285">
      <c r="F285" s="17"/>
      <c r="G285" s="17"/>
      <c r="H285" s="17"/>
    </row>
    <row r="286">
      <c r="F286" s="17"/>
      <c r="G286" s="17"/>
      <c r="H286" s="17"/>
    </row>
    <row r="287">
      <c r="F287" s="17"/>
      <c r="G287" s="17"/>
      <c r="H287" s="17"/>
    </row>
    <row r="288">
      <c r="F288" s="17"/>
      <c r="G288" s="17"/>
      <c r="H288" s="17"/>
    </row>
    <row r="289">
      <c r="F289" s="17"/>
      <c r="G289" s="17"/>
      <c r="H289" s="17"/>
    </row>
    <row r="290">
      <c r="F290" s="17"/>
      <c r="G290" s="17"/>
      <c r="H290" s="17"/>
    </row>
    <row r="291">
      <c r="F291" s="17"/>
      <c r="G291" s="17"/>
      <c r="H291" s="17"/>
    </row>
    <row r="292">
      <c r="F292" s="17"/>
      <c r="G292" s="17"/>
      <c r="H292" s="17"/>
    </row>
    <row r="293">
      <c r="F293" s="17"/>
      <c r="G293" s="17"/>
      <c r="H293" s="17"/>
    </row>
    <row r="294">
      <c r="F294" s="17"/>
      <c r="G294" s="17"/>
      <c r="H294" s="17"/>
    </row>
    <row r="295">
      <c r="F295" s="17"/>
      <c r="G295" s="17"/>
      <c r="H295" s="17"/>
    </row>
    <row r="296">
      <c r="F296" s="17"/>
      <c r="G296" s="17"/>
      <c r="H296" s="17"/>
    </row>
    <row r="297">
      <c r="F297" s="17"/>
      <c r="G297" s="17"/>
      <c r="H297" s="17"/>
    </row>
    <row r="298">
      <c r="F298" s="17"/>
      <c r="G298" s="17"/>
      <c r="H298" s="17"/>
    </row>
    <row r="299">
      <c r="F299" s="17"/>
      <c r="G299" s="17"/>
      <c r="H299" s="17"/>
    </row>
    <row r="300">
      <c r="F300" s="17"/>
      <c r="G300" s="17"/>
      <c r="H300" s="17"/>
    </row>
    <row r="301">
      <c r="F301" s="17"/>
      <c r="G301" s="17"/>
      <c r="H301" s="17"/>
    </row>
    <row r="302">
      <c r="F302" s="17"/>
      <c r="G302" s="17"/>
      <c r="H302" s="17"/>
    </row>
    <row r="303">
      <c r="F303" s="17"/>
      <c r="G303" s="17"/>
      <c r="H303" s="17"/>
    </row>
    <row r="304">
      <c r="F304" s="17"/>
      <c r="G304" s="17"/>
      <c r="H304" s="17"/>
    </row>
    <row r="305">
      <c r="F305" s="17"/>
      <c r="G305" s="17"/>
      <c r="H305" s="17"/>
    </row>
    <row r="306">
      <c r="F306" s="17"/>
      <c r="G306" s="17"/>
      <c r="H306" s="17"/>
    </row>
    <row r="307">
      <c r="F307" s="17"/>
      <c r="G307" s="17"/>
      <c r="H307" s="17"/>
    </row>
    <row r="308">
      <c r="F308" s="17"/>
      <c r="G308" s="17"/>
      <c r="H308" s="17"/>
    </row>
    <row r="309">
      <c r="F309" s="17"/>
      <c r="G309" s="17"/>
      <c r="H309" s="17"/>
    </row>
    <row r="310">
      <c r="F310" s="17"/>
      <c r="G310" s="17"/>
      <c r="H310" s="17"/>
    </row>
    <row r="311">
      <c r="F311" s="17"/>
      <c r="G311" s="17"/>
      <c r="H311" s="17"/>
    </row>
    <row r="312">
      <c r="F312" s="17"/>
      <c r="G312" s="17"/>
      <c r="H312" s="17"/>
    </row>
    <row r="313">
      <c r="F313" s="17"/>
      <c r="G313" s="17"/>
      <c r="H313" s="17"/>
    </row>
    <row r="314">
      <c r="F314" s="17"/>
      <c r="G314" s="17"/>
      <c r="H314" s="17"/>
    </row>
    <row r="315">
      <c r="F315" s="17"/>
      <c r="G315" s="17"/>
      <c r="H315" s="17"/>
    </row>
    <row r="316">
      <c r="F316" s="17"/>
      <c r="G316" s="17"/>
      <c r="H316" s="17"/>
    </row>
    <row r="317">
      <c r="F317" s="17"/>
      <c r="G317" s="17"/>
      <c r="H317" s="17"/>
    </row>
    <row r="318">
      <c r="F318" s="17"/>
      <c r="G318" s="17"/>
      <c r="H318" s="17"/>
    </row>
    <row r="319">
      <c r="F319" s="17"/>
      <c r="G319" s="17"/>
      <c r="H319" s="17"/>
    </row>
    <row r="320">
      <c r="F320" s="17"/>
      <c r="G320" s="17"/>
      <c r="H320" s="17"/>
    </row>
    <row r="321">
      <c r="F321" s="17"/>
      <c r="G321" s="17"/>
      <c r="H321" s="17"/>
    </row>
    <row r="322">
      <c r="F322" s="17"/>
      <c r="G322" s="17"/>
      <c r="H322" s="17"/>
    </row>
    <row r="323">
      <c r="F323" s="17"/>
      <c r="G323" s="17"/>
      <c r="H323" s="17"/>
    </row>
    <row r="324">
      <c r="F324" s="17"/>
      <c r="G324" s="17"/>
      <c r="H324" s="17"/>
    </row>
    <row r="325">
      <c r="F325" s="17"/>
      <c r="G325" s="17"/>
      <c r="H325" s="17"/>
    </row>
    <row r="326">
      <c r="F326" s="17"/>
      <c r="G326" s="17"/>
      <c r="H326" s="17"/>
    </row>
    <row r="327">
      <c r="F327" s="17"/>
      <c r="G327" s="17"/>
      <c r="H327" s="17"/>
    </row>
    <row r="328">
      <c r="F328" s="17"/>
      <c r="G328" s="17"/>
      <c r="H328" s="17"/>
    </row>
    <row r="329">
      <c r="F329" s="17"/>
      <c r="G329" s="17"/>
      <c r="H329" s="17"/>
    </row>
    <row r="330">
      <c r="F330" s="17"/>
      <c r="G330" s="17"/>
      <c r="H330" s="17"/>
    </row>
    <row r="331">
      <c r="F331" s="17"/>
      <c r="G331" s="17"/>
      <c r="H331" s="17"/>
    </row>
    <row r="332">
      <c r="F332" s="17"/>
      <c r="G332" s="17"/>
      <c r="H332" s="17"/>
    </row>
    <row r="333">
      <c r="F333" s="17"/>
      <c r="G333" s="17"/>
      <c r="H333" s="17"/>
    </row>
    <row r="334">
      <c r="F334" s="17"/>
      <c r="G334" s="17"/>
      <c r="H334" s="17"/>
    </row>
    <row r="335">
      <c r="F335" s="17"/>
      <c r="G335" s="17"/>
      <c r="H335" s="17"/>
    </row>
    <row r="336">
      <c r="F336" s="17"/>
      <c r="G336" s="17"/>
      <c r="H336" s="17"/>
    </row>
    <row r="337">
      <c r="F337" s="17"/>
      <c r="G337" s="17"/>
      <c r="H337" s="17"/>
    </row>
    <row r="338">
      <c r="F338" s="17"/>
      <c r="G338" s="17"/>
      <c r="H338" s="17"/>
    </row>
    <row r="339">
      <c r="F339" s="17"/>
      <c r="G339" s="17"/>
      <c r="H339" s="17"/>
    </row>
    <row r="340">
      <c r="F340" s="17"/>
      <c r="G340" s="17"/>
      <c r="H340" s="17"/>
    </row>
    <row r="341">
      <c r="F341" s="17"/>
      <c r="G341" s="17"/>
      <c r="H341" s="17"/>
    </row>
    <row r="342">
      <c r="F342" s="17"/>
      <c r="G342" s="17"/>
      <c r="H342" s="17"/>
    </row>
    <row r="343">
      <c r="F343" s="17"/>
      <c r="G343" s="17"/>
      <c r="H343" s="17"/>
    </row>
    <row r="344">
      <c r="F344" s="17"/>
      <c r="G344" s="17"/>
      <c r="H344" s="17"/>
    </row>
    <row r="345">
      <c r="F345" s="17"/>
      <c r="G345" s="17"/>
      <c r="H345" s="17"/>
    </row>
    <row r="346">
      <c r="F346" s="17"/>
      <c r="G346" s="17"/>
      <c r="H346" s="17"/>
    </row>
    <row r="347">
      <c r="F347" s="17"/>
      <c r="G347" s="17"/>
      <c r="H347" s="17"/>
    </row>
    <row r="348">
      <c r="F348" s="17"/>
      <c r="G348" s="17"/>
      <c r="H348" s="17"/>
    </row>
    <row r="349">
      <c r="F349" s="17"/>
      <c r="G349" s="17"/>
      <c r="H349" s="17"/>
    </row>
    <row r="350">
      <c r="F350" s="17"/>
      <c r="G350" s="17"/>
      <c r="H350" s="17"/>
    </row>
    <row r="351">
      <c r="F351" s="17"/>
      <c r="G351" s="17"/>
      <c r="H351" s="17"/>
    </row>
    <row r="352">
      <c r="F352" s="17"/>
      <c r="G352" s="17"/>
      <c r="H352" s="17"/>
    </row>
    <row r="353">
      <c r="F353" s="17"/>
      <c r="G353" s="17"/>
      <c r="H353" s="17"/>
    </row>
    <row r="354">
      <c r="F354" s="17"/>
      <c r="G354" s="17"/>
      <c r="H354" s="17"/>
    </row>
    <row r="355">
      <c r="F355" s="17"/>
      <c r="G355" s="17"/>
      <c r="H355" s="17"/>
    </row>
    <row r="356">
      <c r="F356" s="17"/>
      <c r="G356" s="17"/>
      <c r="H356" s="17"/>
    </row>
    <row r="357">
      <c r="F357" s="17"/>
      <c r="G357" s="17"/>
      <c r="H357" s="17"/>
    </row>
    <row r="358">
      <c r="F358" s="17"/>
      <c r="G358" s="17"/>
      <c r="H358" s="17"/>
    </row>
    <row r="359">
      <c r="F359" s="17"/>
      <c r="G359" s="17"/>
      <c r="H359" s="17"/>
    </row>
    <row r="360">
      <c r="F360" s="17"/>
      <c r="G360" s="17"/>
      <c r="H360" s="17"/>
    </row>
    <row r="361">
      <c r="F361" s="17"/>
      <c r="G361" s="17"/>
      <c r="H361" s="17"/>
    </row>
    <row r="362">
      <c r="F362" s="17"/>
      <c r="G362" s="17"/>
      <c r="H362" s="17"/>
    </row>
    <row r="363">
      <c r="F363" s="17"/>
      <c r="G363" s="17"/>
      <c r="H363" s="17"/>
    </row>
    <row r="364">
      <c r="F364" s="17"/>
      <c r="G364" s="17"/>
      <c r="H364" s="17"/>
    </row>
    <row r="365">
      <c r="F365" s="17"/>
      <c r="G365" s="17"/>
      <c r="H365" s="17"/>
    </row>
    <row r="366">
      <c r="F366" s="17"/>
      <c r="G366" s="17"/>
      <c r="H366" s="17"/>
    </row>
    <row r="367">
      <c r="F367" s="17"/>
      <c r="G367" s="17"/>
      <c r="H367" s="17"/>
    </row>
    <row r="368">
      <c r="F368" s="17"/>
      <c r="G368" s="17"/>
      <c r="H368" s="17"/>
    </row>
    <row r="369">
      <c r="F369" s="17"/>
      <c r="G369" s="17"/>
      <c r="H369" s="17"/>
    </row>
    <row r="370">
      <c r="F370" s="17"/>
      <c r="G370" s="17"/>
      <c r="H370" s="17"/>
    </row>
    <row r="371">
      <c r="F371" s="17"/>
      <c r="G371" s="17"/>
      <c r="H371" s="17"/>
    </row>
    <row r="372">
      <c r="F372" s="17"/>
      <c r="G372" s="17"/>
      <c r="H372" s="17"/>
    </row>
    <row r="373">
      <c r="F373" s="17"/>
      <c r="G373" s="17"/>
      <c r="H373" s="17"/>
    </row>
    <row r="374">
      <c r="F374" s="17"/>
      <c r="G374" s="17"/>
      <c r="H374" s="17"/>
    </row>
    <row r="375">
      <c r="F375" s="17"/>
      <c r="G375" s="17"/>
      <c r="H375" s="17"/>
    </row>
    <row r="376">
      <c r="F376" s="17"/>
      <c r="G376" s="17"/>
      <c r="H376" s="17"/>
    </row>
    <row r="377">
      <c r="F377" s="17"/>
      <c r="G377" s="17"/>
      <c r="H377" s="17"/>
    </row>
    <row r="378">
      <c r="F378" s="17"/>
      <c r="G378" s="17"/>
      <c r="H378" s="17"/>
    </row>
    <row r="379">
      <c r="F379" s="17"/>
      <c r="G379" s="17"/>
      <c r="H379" s="17"/>
    </row>
    <row r="380">
      <c r="F380" s="17"/>
      <c r="G380" s="17"/>
      <c r="H380" s="17"/>
    </row>
    <row r="381">
      <c r="F381" s="17"/>
      <c r="G381" s="17"/>
      <c r="H381" s="17"/>
    </row>
    <row r="382">
      <c r="F382" s="17"/>
      <c r="G382" s="17"/>
      <c r="H382" s="17"/>
    </row>
    <row r="383">
      <c r="F383" s="17"/>
      <c r="G383" s="17"/>
      <c r="H383" s="17"/>
    </row>
    <row r="384">
      <c r="F384" s="17"/>
      <c r="G384" s="17"/>
      <c r="H384" s="17"/>
    </row>
    <row r="385">
      <c r="F385" s="17"/>
      <c r="G385" s="17"/>
      <c r="H385" s="17"/>
    </row>
    <row r="386">
      <c r="F386" s="17"/>
      <c r="G386" s="17"/>
      <c r="H386" s="17"/>
    </row>
    <row r="387">
      <c r="F387" s="17"/>
      <c r="G387" s="17"/>
      <c r="H387" s="17"/>
    </row>
    <row r="388">
      <c r="F388" s="17"/>
      <c r="G388" s="17"/>
      <c r="H388" s="17"/>
    </row>
    <row r="389">
      <c r="F389" s="17"/>
      <c r="G389" s="17"/>
      <c r="H389" s="17"/>
    </row>
    <row r="390">
      <c r="F390" s="17"/>
      <c r="G390" s="17"/>
      <c r="H390" s="17"/>
    </row>
    <row r="391">
      <c r="F391" s="17"/>
      <c r="G391" s="17"/>
      <c r="H391" s="17"/>
    </row>
    <row r="392">
      <c r="F392" s="17"/>
      <c r="G392" s="17"/>
      <c r="H392" s="17"/>
    </row>
    <row r="393">
      <c r="F393" s="17"/>
      <c r="G393" s="17"/>
      <c r="H393" s="17"/>
    </row>
    <row r="394">
      <c r="F394" s="17"/>
      <c r="G394" s="17"/>
      <c r="H394" s="17"/>
    </row>
    <row r="395">
      <c r="F395" s="17"/>
      <c r="G395" s="17"/>
      <c r="H395" s="17"/>
    </row>
    <row r="396">
      <c r="F396" s="17"/>
      <c r="G396" s="17"/>
      <c r="H396" s="17"/>
    </row>
    <row r="397">
      <c r="F397" s="17"/>
      <c r="G397" s="17"/>
      <c r="H397" s="17"/>
    </row>
    <row r="398">
      <c r="F398" s="17"/>
      <c r="G398" s="17"/>
      <c r="H398" s="17"/>
    </row>
    <row r="399">
      <c r="F399" s="17"/>
      <c r="G399" s="17"/>
      <c r="H399" s="17"/>
    </row>
    <row r="400">
      <c r="F400" s="17"/>
      <c r="G400" s="17"/>
      <c r="H400" s="17"/>
    </row>
    <row r="401">
      <c r="F401" s="17"/>
      <c r="G401" s="17"/>
      <c r="H401" s="17"/>
    </row>
    <row r="402">
      <c r="F402" s="17"/>
      <c r="G402" s="17"/>
      <c r="H402" s="17"/>
    </row>
    <row r="403">
      <c r="F403" s="17"/>
      <c r="G403" s="17"/>
      <c r="H403" s="17"/>
    </row>
    <row r="404">
      <c r="F404" s="17"/>
      <c r="G404" s="17"/>
      <c r="H404" s="17"/>
    </row>
    <row r="405">
      <c r="F405" s="17"/>
      <c r="G405" s="17"/>
      <c r="H405" s="17"/>
    </row>
    <row r="406">
      <c r="F406" s="17"/>
      <c r="G406" s="17"/>
      <c r="H406" s="17"/>
    </row>
    <row r="407">
      <c r="F407" s="17"/>
      <c r="G407" s="17"/>
      <c r="H407" s="17"/>
    </row>
    <row r="408">
      <c r="F408" s="17"/>
      <c r="G408" s="17"/>
      <c r="H408" s="17"/>
    </row>
    <row r="409">
      <c r="F409" s="17"/>
      <c r="G409" s="17"/>
      <c r="H409" s="17"/>
    </row>
    <row r="410">
      <c r="F410" s="17"/>
      <c r="G410" s="17"/>
      <c r="H410" s="17"/>
    </row>
    <row r="411">
      <c r="F411" s="17"/>
      <c r="G411" s="17"/>
      <c r="H411" s="17"/>
    </row>
    <row r="412">
      <c r="F412" s="17"/>
      <c r="G412" s="17"/>
      <c r="H412" s="17"/>
    </row>
    <row r="413">
      <c r="F413" s="17"/>
      <c r="G413" s="17"/>
      <c r="H413" s="17"/>
    </row>
    <row r="414">
      <c r="F414" s="17"/>
      <c r="G414" s="17"/>
      <c r="H414" s="17"/>
    </row>
    <row r="415">
      <c r="F415" s="17"/>
      <c r="G415" s="17"/>
      <c r="H415" s="17"/>
    </row>
    <row r="416">
      <c r="F416" s="17"/>
      <c r="G416" s="17"/>
      <c r="H416" s="17"/>
    </row>
    <row r="417">
      <c r="F417" s="17"/>
      <c r="G417" s="17"/>
      <c r="H417" s="17"/>
    </row>
    <row r="418">
      <c r="F418" s="17"/>
      <c r="G418" s="17"/>
      <c r="H418" s="17"/>
    </row>
    <row r="419">
      <c r="F419" s="17"/>
      <c r="G419" s="17"/>
      <c r="H419" s="17"/>
    </row>
    <row r="420">
      <c r="F420" s="17"/>
      <c r="G420" s="17"/>
      <c r="H420" s="17"/>
    </row>
    <row r="421">
      <c r="F421" s="17"/>
      <c r="G421" s="17"/>
      <c r="H421" s="17"/>
    </row>
    <row r="422">
      <c r="F422" s="17"/>
      <c r="G422" s="17"/>
      <c r="H422" s="17"/>
    </row>
    <row r="423">
      <c r="F423" s="17"/>
      <c r="G423" s="17"/>
      <c r="H423" s="17"/>
    </row>
    <row r="424">
      <c r="F424" s="17"/>
      <c r="G424" s="17"/>
      <c r="H424" s="17"/>
    </row>
    <row r="425">
      <c r="F425" s="17"/>
      <c r="G425" s="17"/>
      <c r="H425" s="17"/>
    </row>
    <row r="426">
      <c r="F426" s="17"/>
      <c r="G426" s="17"/>
      <c r="H426" s="17"/>
    </row>
    <row r="427">
      <c r="F427" s="17"/>
      <c r="G427" s="17"/>
      <c r="H427" s="17"/>
    </row>
    <row r="428">
      <c r="F428" s="17"/>
      <c r="G428" s="17"/>
      <c r="H428" s="17"/>
    </row>
    <row r="429">
      <c r="F429" s="17"/>
      <c r="G429" s="17"/>
      <c r="H429" s="17"/>
    </row>
    <row r="430">
      <c r="F430" s="17"/>
      <c r="G430" s="17"/>
      <c r="H430" s="17"/>
    </row>
    <row r="431">
      <c r="F431" s="17"/>
      <c r="G431" s="17"/>
      <c r="H431" s="17"/>
    </row>
    <row r="432">
      <c r="F432" s="17"/>
      <c r="G432" s="17"/>
      <c r="H432" s="17"/>
    </row>
    <row r="433">
      <c r="F433" s="17"/>
      <c r="G433" s="17"/>
      <c r="H433" s="17"/>
    </row>
    <row r="434">
      <c r="F434" s="17"/>
      <c r="G434" s="17"/>
      <c r="H434" s="17"/>
    </row>
    <row r="435">
      <c r="F435" s="17"/>
      <c r="G435" s="17"/>
      <c r="H435" s="17"/>
    </row>
    <row r="436">
      <c r="F436" s="17"/>
      <c r="G436" s="17"/>
      <c r="H436" s="17"/>
    </row>
    <row r="437">
      <c r="F437" s="17"/>
      <c r="G437" s="17"/>
      <c r="H437" s="17"/>
    </row>
    <row r="438">
      <c r="F438" s="17"/>
      <c r="G438" s="17"/>
      <c r="H438" s="17"/>
    </row>
    <row r="439">
      <c r="F439" s="17"/>
      <c r="G439" s="17"/>
      <c r="H439" s="17"/>
    </row>
    <row r="440">
      <c r="F440" s="17"/>
      <c r="G440" s="17"/>
      <c r="H440" s="17"/>
    </row>
    <row r="441">
      <c r="F441" s="17"/>
      <c r="G441" s="17"/>
      <c r="H441" s="17"/>
    </row>
    <row r="442">
      <c r="F442" s="17"/>
      <c r="G442" s="17"/>
      <c r="H442" s="17"/>
    </row>
    <row r="443">
      <c r="F443" s="17"/>
      <c r="G443" s="17"/>
      <c r="H443" s="17"/>
    </row>
    <row r="444">
      <c r="F444" s="17"/>
      <c r="G444" s="17"/>
      <c r="H444" s="17"/>
    </row>
    <row r="445">
      <c r="F445" s="17"/>
      <c r="G445" s="17"/>
      <c r="H445" s="17"/>
    </row>
    <row r="446">
      <c r="F446" s="17"/>
      <c r="G446" s="17"/>
      <c r="H446" s="17"/>
    </row>
    <row r="447">
      <c r="F447" s="17"/>
      <c r="G447" s="17"/>
      <c r="H447" s="17"/>
    </row>
    <row r="448">
      <c r="F448" s="17"/>
      <c r="G448" s="17"/>
      <c r="H448" s="17"/>
    </row>
    <row r="449">
      <c r="F449" s="17"/>
      <c r="G449" s="17"/>
      <c r="H449" s="17"/>
    </row>
    <row r="450">
      <c r="F450" s="17"/>
      <c r="G450" s="17"/>
      <c r="H450" s="17"/>
    </row>
    <row r="451">
      <c r="F451" s="17"/>
      <c r="G451" s="17"/>
      <c r="H451" s="17"/>
    </row>
    <row r="452">
      <c r="F452" s="17"/>
      <c r="G452" s="17"/>
      <c r="H452" s="17"/>
    </row>
    <row r="453">
      <c r="F453" s="17"/>
      <c r="G453" s="17"/>
      <c r="H453" s="17"/>
    </row>
    <row r="454">
      <c r="F454" s="17"/>
      <c r="G454" s="17"/>
      <c r="H454" s="17"/>
    </row>
    <row r="455">
      <c r="F455" s="17"/>
      <c r="G455" s="17"/>
      <c r="H455" s="17"/>
    </row>
    <row r="456">
      <c r="F456" s="17"/>
      <c r="G456" s="17"/>
      <c r="H456" s="17"/>
    </row>
    <row r="457">
      <c r="F457" s="17"/>
      <c r="G457" s="17"/>
      <c r="H457" s="17"/>
    </row>
    <row r="458">
      <c r="F458" s="17"/>
      <c r="G458" s="17"/>
      <c r="H458" s="17"/>
    </row>
    <row r="459">
      <c r="F459" s="17"/>
      <c r="G459" s="17"/>
      <c r="H459" s="17"/>
    </row>
    <row r="460">
      <c r="F460" s="17"/>
      <c r="G460" s="17"/>
      <c r="H460" s="17"/>
    </row>
    <row r="461">
      <c r="F461" s="17"/>
      <c r="G461" s="17"/>
      <c r="H461" s="17"/>
    </row>
    <row r="462">
      <c r="F462" s="17"/>
      <c r="G462" s="17"/>
      <c r="H462" s="17"/>
    </row>
    <row r="463">
      <c r="F463" s="17"/>
      <c r="G463" s="17"/>
      <c r="H463" s="17"/>
    </row>
    <row r="464">
      <c r="F464" s="17"/>
      <c r="G464" s="17"/>
      <c r="H464" s="17"/>
    </row>
    <row r="465">
      <c r="F465" s="17"/>
      <c r="G465" s="17"/>
      <c r="H465" s="17"/>
    </row>
    <row r="466">
      <c r="F466" s="17"/>
      <c r="G466" s="17"/>
      <c r="H466" s="17"/>
    </row>
    <row r="467">
      <c r="F467" s="17"/>
      <c r="G467" s="17"/>
      <c r="H467" s="17"/>
    </row>
    <row r="468">
      <c r="F468" s="17"/>
      <c r="G468" s="17"/>
      <c r="H468" s="17"/>
    </row>
    <row r="469">
      <c r="F469" s="17"/>
      <c r="G469" s="17"/>
      <c r="H469" s="17"/>
    </row>
    <row r="470">
      <c r="F470" s="17"/>
      <c r="G470" s="17"/>
      <c r="H470" s="17"/>
    </row>
    <row r="471">
      <c r="F471" s="17"/>
      <c r="G471" s="17"/>
      <c r="H471" s="17"/>
    </row>
    <row r="472">
      <c r="F472" s="17"/>
      <c r="G472" s="17"/>
      <c r="H472" s="17"/>
    </row>
    <row r="473">
      <c r="F473" s="17"/>
      <c r="G473" s="17"/>
      <c r="H473" s="17"/>
    </row>
    <row r="474">
      <c r="F474" s="17"/>
      <c r="G474" s="17"/>
      <c r="H474" s="17"/>
    </row>
    <row r="475">
      <c r="F475" s="17"/>
      <c r="G475" s="17"/>
      <c r="H475" s="17"/>
    </row>
    <row r="476">
      <c r="F476" s="17"/>
      <c r="G476" s="17"/>
      <c r="H476" s="17"/>
    </row>
    <row r="477">
      <c r="F477" s="17"/>
      <c r="G477" s="17"/>
      <c r="H477" s="17"/>
    </row>
    <row r="478">
      <c r="F478" s="17"/>
      <c r="G478" s="17"/>
      <c r="H478" s="17"/>
    </row>
    <row r="479">
      <c r="F479" s="17"/>
      <c r="G479" s="17"/>
      <c r="H479" s="17"/>
    </row>
    <row r="480">
      <c r="F480" s="17"/>
      <c r="G480" s="17"/>
      <c r="H480" s="17"/>
    </row>
    <row r="481">
      <c r="F481" s="17"/>
      <c r="G481" s="17"/>
      <c r="H481" s="17"/>
    </row>
    <row r="482">
      <c r="F482" s="17"/>
      <c r="G482" s="17"/>
      <c r="H482" s="17"/>
    </row>
    <row r="483">
      <c r="F483" s="17"/>
      <c r="G483" s="17"/>
      <c r="H483" s="17"/>
    </row>
    <row r="484">
      <c r="F484" s="17"/>
      <c r="G484" s="17"/>
      <c r="H484" s="17"/>
    </row>
    <row r="485">
      <c r="F485" s="17"/>
      <c r="G485" s="17"/>
      <c r="H485" s="17"/>
    </row>
    <row r="486">
      <c r="F486" s="17"/>
      <c r="G486" s="17"/>
      <c r="H486" s="17"/>
    </row>
    <row r="487">
      <c r="F487" s="17"/>
      <c r="G487" s="17"/>
      <c r="H487" s="17"/>
    </row>
    <row r="488">
      <c r="F488" s="17"/>
      <c r="G488" s="17"/>
      <c r="H488" s="17"/>
    </row>
    <row r="489">
      <c r="F489" s="17"/>
      <c r="G489" s="17"/>
      <c r="H489" s="17"/>
    </row>
    <row r="490">
      <c r="F490" s="17"/>
      <c r="G490" s="17"/>
      <c r="H490" s="17"/>
    </row>
    <row r="491">
      <c r="F491" s="17"/>
      <c r="G491" s="17"/>
      <c r="H491" s="17"/>
    </row>
    <row r="492">
      <c r="F492" s="17"/>
      <c r="G492" s="17"/>
      <c r="H492" s="17"/>
    </row>
    <row r="493">
      <c r="F493" s="17"/>
      <c r="G493" s="17"/>
      <c r="H493" s="17"/>
    </row>
    <row r="494">
      <c r="F494" s="17"/>
      <c r="G494" s="17"/>
      <c r="H494" s="17"/>
    </row>
    <row r="495">
      <c r="F495" s="17"/>
      <c r="G495" s="17"/>
      <c r="H495" s="17"/>
    </row>
    <row r="496">
      <c r="F496" s="17"/>
      <c r="G496" s="17"/>
      <c r="H496" s="17"/>
    </row>
    <row r="497">
      <c r="F497" s="17"/>
      <c r="G497" s="17"/>
      <c r="H497" s="17"/>
    </row>
    <row r="498">
      <c r="F498" s="17"/>
      <c r="G498" s="17"/>
      <c r="H498" s="17"/>
    </row>
    <row r="499">
      <c r="F499" s="17"/>
      <c r="G499" s="17"/>
      <c r="H499" s="17"/>
    </row>
    <row r="500">
      <c r="F500" s="17"/>
      <c r="G500" s="17"/>
      <c r="H500" s="17"/>
    </row>
    <row r="501">
      <c r="F501" s="17"/>
      <c r="G501" s="17"/>
      <c r="H501" s="17"/>
    </row>
    <row r="502">
      <c r="F502" s="17"/>
      <c r="G502" s="17"/>
      <c r="H502" s="17"/>
    </row>
    <row r="503">
      <c r="F503" s="17"/>
      <c r="G503" s="17"/>
      <c r="H503" s="17"/>
    </row>
    <row r="504">
      <c r="F504" s="17"/>
      <c r="G504" s="17"/>
      <c r="H504" s="17"/>
    </row>
    <row r="505">
      <c r="F505" s="17"/>
      <c r="G505" s="17"/>
      <c r="H505" s="17"/>
    </row>
    <row r="506">
      <c r="F506" s="17"/>
      <c r="G506" s="17"/>
      <c r="H506" s="17"/>
    </row>
    <row r="507">
      <c r="F507" s="17"/>
      <c r="G507" s="17"/>
      <c r="H507" s="17"/>
    </row>
    <row r="508">
      <c r="F508" s="17"/>
      <c r="G508" s="17"/>
      <c r="H508" s="17"/>
    </row>
    <row r="509">
      <c r="F509" s="17"/>
      <c r="G509" s="17"/>
      <c r="H509" s="17"/>
    </row>
    <row r="510">
      <c r="F510" s="17"/>
      <c r="G510" s="17"/>
      <c r="H510" s="17"/>
    </row>
    <row r="511">
      <c r="F511" s="17"/>
      <c r="G511" s="17"/>
      <c r="H511" s="17"/>
    </row>
    <row r="512">
      <c r="F512" s="17"/>
      <c r="G512" s="17"/>
      <c r="H512" s="17"/>
    </row>
    <row r="513">
      <c r="F513" s="17"/>
      <c r="G513" s="17"/>
      <c r="H513" s="17"/>
    </row>
    <row r="514">
      <c r="F514" s="17"/>
      <c r="G514" s="17"/>
      <c r="H514" s="17"/>
    </row>
    <row r="515">
      <c r="F515" s="17"/>
      <c r="G515" s="17"/>
      <c r="H515" s="17"/>
    </row>
    <row r="516">
      <c r="F516" s="17"/>
      <c r="G516" s="17"/>
      <c r="H516" s="17"/>
    </row>
    <row r="517">
      <c r="F517" s="17"/>
      <c r="G517" s="17"/>
      <c r="H517" s="17"/>
    </row>
    <row r="518">
      <c r="F518" s="17"/>
      <c r="G518" s="17"/>
      <c r="H518" s="17"/>
    </row>
    <row r="519">
      <c r="F519" s="17"/>
      <c r="G519" s="17"/>
      <c r="H519" s="17"/>
    </row>
    <row r="520">
      <c r="F520" s="17"/>
      <c r="G520" s="17"/>
      <c r="H520" s="17"/>
    </row>
    <row r="521">
      <c r="F521" s="17"/>
      <c r="G521" s="17"/>
      <c r="H521" s="17"/>
    </row>
    <row r="522">
      <c r="F522" s="17"/>
      <c r="G522" s="17"/>
      <c r="H522" s="17"/>
    </row>
    <row r="523">
      <c r="F523" s="17"/>
      <c r="G523" s="17"/>
      <c r="H523" s="17"/>
    </row>
    <row r="524">
      <c r="F524" s="17"/>
      <c r="G524" s="17"/>
      <c r="H524" s="17"/>
    </row>
    <row r="525">
      <c r="F525" s="17"/>
      <c r="G525" s="17"/>
      <c r="H525" s="17"/>
    </row>
    <row r="526">
      <c r="F526" s="17"/>
      <c r="G526" s="17"/>
      <c r="H526" s="17"/>
    </row>
    <row r="527">
      <c r="F527" s="17"/>
      <c r="G527" s="17"/>
      <c r="H527" s="17"/>
    </row>
    <row r="528">
      <c r="F528" s="17"/>
      <c r="G528" s="17"/>
      <c r="H528" s="17"/>
    </row>
    <row r="529">
      <c r="F529" s="17"/>
      <c r="G529" s="17"/>
      <c r="H529" s="17"/>
    </row>
    <row r="530">
      <c r="F530" s="17"/>
      <c r="G530" s="17"/>
      <c r="H530" s="17"/>
    </row>
    <row r="531">
      <c r="F531" s="17"/>
      <c r="G531" s="17"/>
      <c r="H531" s="17"/>
    </row>
    <row r="532">
      <c r="F532" s="17"/>
      <c r="G532" s="17"/>
      <c r="H532" s="17"/>
    </row>
    <row r="533">
      <c r="F533" s="17"/>
      <c r="G533" s="17"/>
      <c r="H533" s="17"/>
    </row>
    <row r="534">
      <c r="F534" s="17"/>
      <c r="G534" s="17"/>
      <c r="H534" s="17"/>
    </row>
    <row r="535">
      <c r="F535" s="17"/>
      <c r="G535" s="17"/>
      <c r="H535" s="17"/>
    </row>
    <row r="536">
      <c r="F536" s="17"/>
      <c r="G536" s="17"/>
      <c r="H536" s="17"/>
    </row>
    <row r="537">
      <c r="F537" s="17"/>
      <c r="G537" s="17"/>
      <c r="H537" s="17"/>
    </row>
    <row r="538">
      <c r="F538" s="17"/>
      <c r="G538" s="17"/>
      <c r="H538" s="17"/>
    </row>
    <row r="539">
      <c r="F539" s="17"/>
      <c r="G539" s="17"/>
      <c r="H539" s="17"/>
    </row>
    <row r="540">
      <c r="F540" s="17"/>
      <c r="G540" s="17"/>
      <c r="H540" s="17"/>
    </row>
    <row r="541">
      <c r="F541" s="17"/>
      <c r="G541" s="17"/>
      <c r="H541" s="17"/>
    </row>
    <row r="542">
      <c r="F542" s="17"/>
      <c r="G542" s="17"/>
      <c r="H542" s="17"/>
    </row>
    <row r="543">
      <c r="F543" s="17"/>
      <c r="G543" s="17"/>
      <c r="H543" s="17"/>
    </row>
    <row r="544">
      <c r="F544" s="17"/>
      <c r="G544" s="17"/>
      <c r="H544" s="17"/>
    </row>
    <row r="545">
      <c r="F545" s="17"/>
      <c r="G545" s="17"/>
      <c r="H545" s="17"/>
    </row>
    <row r="546">
      <c r="F546" s="17"/>
      <c r="G546" s="17"/>
      <c r="H546" s="17"/>
    </row>
    <row r="547">
      <c r="F547" s="17"/>
      <c r="G547" s="17"/>
      <c r="H547" s="17"/>
    </row>
    <row r="548">
      <c r="F548" s="17"/>
      <c r="G548" s="17"/>
      <c r="H548" s="17"/>
    </row>
    <row r="549">
      <c r="F549" s="17"/>
      <c r="G549" s="17"/>
      <c r="H549" s="17"/>
    </row>
    <row r="550">
      <c r="F550" s="17"/>
      <c r="G550" s="17"/>
      <c r="H550" s="17"/>
    </row>
    <row r="551">
      <c r="F551" s="17"/>
      <c r="G551" s="17"/>
      <c r="H551" s="17"/>
    </row>
    <row r="552">
      <c r="F552" s="17"/>
      <c r="G552" s="17"/>
      <c r="H552" s="17"/>
    </row>
    <row r="553">
      <c r="F553" s="17"/>
      <c r="G553" s="17"/>
      <c r="H553" s="17"/>
    </row>
    <row r="554">
      <c r="F554" s="17"/>
      <c r="G554" s="17"/>
      <c r="H554" s="17"/>
    </row>
    <row r="555">
      <c r="F555" s="17"/>
      <c r="G555" s="17"/>
      <c r="H555" s="17"/>
    </row>
    <row r="556">
      <c r="F556" s="17"/>
      <c r="G556" s="17"/>
      <c r="H556" s="17"/>
    </row>
    <row r="557">
      <c r="F557" s="17"/>
      <c r="G557" s="17"/>
      <c r="H557" s="17"/>
    </row>
    <row r="558">
      <c r="F558" s="17"/>
      <c r="G558" s="17"/>
      <c r="H558" s="17"/>
    </row>
    <row r="559">
      <c r="F559" s="17"/>
      <c r="G559" s="17"/>
      <c r="H559" s="17"/>
    </row>
    <row r="560">
      <c r="F560" s="17"/>
      <c r="G560" s="17"/>
      <c r="H560" s="17"/>
    </row>
    <row r="561">
      <c r="F561" s="17"/>
      <c r="G561" s="17"/>
      <c r="H561" s="17"/>
    </row>
    <row r="562">
      <c r="F562" s="17"/>
      <c r="G562" s="17"/>
      <c r="H562" s="17"/>
    </row>
    <row r="563">
      <c r="F563" s="17"/>
      <c r="G563" s="17"/>
      <c r="H563" s="17"/>
    </row>
    <row r="564">
      <c r="F564" s="17"/>
      <c r="G564" s="17"/>
      <c r="H564" s="17"/>
    </row>
    <row r="565">
      <c r="F565" s="17"/>
      <c r="G565" s="17"/>
      <c r="H565" s="17"/>
    </row>
    <row r="566">
      <c r="F566" s="17"/>
      <c r="G566" s="17"/>
      <c r="H566" s="17"/>
    </row>
    <row r="567">
      <c r="F567" s="17"/>
      <c r="G567" s="17"/>
      <c r="H567" s="17"/>
    </row>
    <row r="568">
      <c r="F568" s="17"/>
      <c r="G568" s="17"/>
      <c r="H568" s="17"/>
    </row>
    <row r="569">
      <c r="F569" s="17"/>
      <c r="G569" s="17"/>
      <c r="H569" s="17"/>
    </row>
    <row r="570">
      <c r="F570" s="17"/>
      <c r="G570" s="17"/>
      <c r="H570" s="17"/>
    </row>
    <row r="571">
      <c r="F571" s="17"/>
      <c r="G571" s="17"/>
      <c r="H571" s="17"/>
    </row>
    <row r="572">
      <c r="F572" s="17"/>
      <c r="G572" s="17"/>
      <c r="H572" s="17"/>
    </row>
    <row r="573">
      <c r="F573" s="17"/>
      <c r="G573" s="17"/>
      <c r="H573" s="17"/>
    </row>
    <row r="574">
      <c r="F574" s="17"/>
      <c r="G574" s="17"/>
      <c r="H574" s="17"/>
    </row>
    <row r="575">
      <c r="F575" s="17"/>
      <c r="G575" s="17"/>
      <c r="H575" s="17"/>
    </row>
    <row r="576">
      <c r="F576" s="17"/>
      <c r="G576" s="17"/>
      <c r="H576" s="17"/>
    </row>
    <row r="577">
      <c r="F577" s="17"/>
      <c r="G577" s="17"/>
      <c r="H577" s="17"/>
    </row>
    <row r="578">
      <c r="F578" s="17"/>
      <c r="G578" s="17"/>
      <c r="H578" s="17"/>
    </row>
    <row r="579">
      <c r="F579" s="17"/>
      <c r="G579" s="17"/>
      <c r="H579" s="17"/>
    </row>
    <row r="580">
      <c r="F580" s="17"/>
      <c r="G580" s="17"/>
      <c r="H580" s="17"/>
    </row>
    <row r="581">
      <c r="F581" s="17"/>
      <c r="G581" s="17"/>
      <c r="H581" s="17"/>
    </row>
    <row r="582">
      <c r="F582" s="17"/>
      <c r="G582" s="17"/>
      <c r="H582" s="17"/>
    </row>
    <row r="583">
      <c r="F583" s="17"/>
      <c r="G583" s="17"/>
      <c r="H583" s="17"/>
    </row>
    <row r="584">
      <c r="F584" s="17"/>
      <c r="G584" s="17"/>
      <c r="H584" s="17"/>
    </row>
    <row r="585">
      <c r="F585" s="17"/>
      <c r="G585" s="17"/>
      <c r="H585" s="17"/>
    </row>
    <row r="586">
      <c r="F586" s="17"/>
      <c r="G586" s="17"/>
      <c r="H586" s="17"/>
    </row>
    <row r="587">
      <c r="F587" s="17"/>
      <c r="G587" s="17"/>
      <c r="H587" s="17"/>
    </row>
    <row r="588">
      <c r="F588" s="17"/>
      <c r="G588" s="17"/>
      <c r="H588" s="17"/>
    </row>
    <row r="589">
      <c r="F589" s="17"/>
      <c r="G589" s="17"/>
      <c r="H589" s="17"/>
    </row>
    <row r="590">
      <c r="F590" s="17"/>
      <c r="G590" s="17"/>
      <c r="H590" s="17"/>
    </row>
    <row r="591">
      <c r="F591" s="17"/>
      <c r="G591" s="17"/>
      <c r="H591" s="17"/>
    </row>
    <row r="592">
      <c r="F592" s="17"/>
      <c r="G592" s="17"/>
      <c r="H592" s="17"/>
    </row>
    <row r="593">
      <c r="F593" s="17"/>
      <c r="G593" s="17"/>
      <c r="H593" s="17"/>
    </row>
    <row r="594">
      <c r="F594" s="17"/>
      <c r="G594" s="17"/>
      <c r="H594" s="17"/>
    </row>
    <row r="595">
      <c r="F595" s="17"/>
      <c r="G595" s="17"/>
      <c r="H595" s="17"/>
    </row>
    <row r="596">
      <c r="F596" s="17"/>
      <c r="G596" s="17"/>
      <c r="H596" s="17"/>
    </row>
    <row r="597">
      <c r="F597" s="17"/>
      <c r="G597" s="17"/>
      <c r="H597" s="17"/>
    </row>
    <row r="598">
      <c r="F598" s="17"/>
      <c r="G598" s="17"/>
      <c r="H598" s="17"/>
    </row>
    <row r="599">
      <c r="F599" s="17"/>
      <c r="G599" s="17"/>
      <c r="H599" s="17"/>
    </row>
    <row r="600">
      <c r="F600" s="17"/>
      <c r="G600" s="17"/>
      <c r="H600" s="17"/>
    </row>
    <row r="601">
      <c r="F601" s="17"/>
      <c r="G601" s="17"/>
      <c r="H601" s="17"/>
    </row>
    <row r="602">
      <c r="F602" s="17"/>
      <c r="G602" s="17"/>
      <c r="H602" s="17"/>
    </row>
    <row r="603">
      <c r="F603" s="17"/>
      <c r="G603" s="17"/>
      <c r="H603" s="17"/>
    </row>
    <row r="604">
      <c r="F604" s="17"/>
      <c r="G604" s="17"/>
      <c r="H604" s="17"/>
    </row>
    <row r="605">
      <c r="F605" s="17"/>
      <c r="G605" s="17"/>
      <c r="H605" s="17"/>
    </row>
    <row r="606">
      <c r="F606" s="17"/>
      <c r="G606" s="17"/>
      <c r="H606" s="17"/>
    </row>
    <row r="607">
      <c r="F607" s="17"/>
      <c r="G607" s="17"/>
      <c r="H607" s="17"/>
    </row>
    <row r="608">
      <c r="F608" s="17"/>
      <c r="G608" s="17"/>
      <c r="H608" s="17"/>
    </row>
    <row r="609">
      <c r="F609" s="17"/>
      <c r="G609" s="17"/>
      <c r="H609" s="17"/>
    </row>
    <row r="610">
      <c r="F610" s="17"/>
      <c r="G610" s="17"/>
      <c r="H610" s="17"/>
    </row>
    <row r="611">
      <c r="F611" s="17"/>
      <c r="G611" s="17"/>
      <c r="H611" s="17"/>
    </row>
    <row r="612">
      <c r="F612" s="17"/>
      <c r="G612" s="17"/>
      <c r="H612" s="17"/>
    </row>
    <row r="613">
      <c r="F613" s="17"/>
      <c r="G613" s="17"/>
      <c r="H613" s="17"/>
    </row>
    <row r="614">
      <c r="F614" s="17"/>
      <c r="G614" s="17"/>
      <c r="H614" s="17"/>
    </row>
    <row r="615">
      <c r="F615" s="17"/>
      <c r="G615" s="17"/>
      <c r="H615" s="17"/>
    </row>
    <row r="616">
      <c r="F616" s="17"/>
      <c r="G616" s="17"/>
      <c r="H616" s="17"/>
    </row>
    <row r="617">
      <c r="F617" s="17"/>
      <c r="G617" s="17"/>
      <c r="H617" s="17"/>
    </row>
    <row r="618">
      <c r="F618" s="17"/>
      <c r="G618" s="17"/>
      <c r="H618" s="17"/>
    </row>
    <row r="619">
      <c r="F619" s="17"/>
      <c r="G619" s="17"/>
      <c r="H619" s="17"/>
    </row>
    <row r="620">
      <c r="F620" s="17"/>
      <c r="G620" s="17"/>
      <c r="H620" s="17"/>
    </row>
    <row r="621">
      <c r="F621" s="17"/>
      <c r="G621" s="17"/>
      <c r="H621" s="17"/>
    </row>
    <row r="622">
      <c r="F622" s="17"/>
      <c r="G622" s="17"/>
      <c r="H622" s="17"/>
    </row>
    <row r="623">
      <c r="F623" s="17"/>
      <c r="G623" s="17"/>
      <c r="H623" s="17"/>
    </row>
    <row r="624">
      <c r="F624" s="17"/>
      <c r="G624" s="17"/>
      <c r="H624" s="17"/>
    </row>
    <row r="625">
      <c r="F625" s="17"/>
      <c r="G625" s="17"/>
      <c r="H625" s="17"/>
    </row>
    <row r="626">
      <c r="F626" s="17"/>
      <c r="G626" s="17"/>
      <c r="H626" s="17"/>
    </row>
    <row r="627">
      <c r="F627" s="17"/>
      <c r="G627" s="17"/>
      <c r="H627" s="17"/>
    </row>
    <row r="628">
      <c r="F628" s="17"/>
      <c r="G628" s="17"/>
      <c r="H628" s="17"/>
    </row>
    <row r="629">
      <c r="F629" s="17"/>
      <c r="G629" s="17"/>
      <c r="H629" s="17"/>
    </row>
    <row r="630">
      <c r="F630" s="17"/>
      <c r="G630" s="17"/>
      <c r="H630" s="17"/>
    </row>
    <row r="631">
      <c r="F631" s="17"/>
      <c r="G631" s="17"/>
      <c r="H631" s="17"/>
    </row>
    <row r="632">
      <c r="F632" s="17"/>
      <c r="G632" s="17"/>
      <c r="H632" s="17"/>
    </row>
    <row r="633">
      <c r="F633" s="17"/>
      <c r="G633" s="17"/>
      <c r="H633" s="17"/>
    </row>
    <row r="634">
      <c r="F634" s="17"/>
      <c r="G634" s="17"/>
      <c r="H634" s="17"/>
    </row>
    <row r="635">
      <c r="F635" s="17"/>
      <c r="G635" s="17"/>
      <c r="H635" s="17"/>
    </row>
    <row r="636">
      <c r="F636" s="17"/>
      <c r="G636" s="17"/>
      <c r="H636" s="17"/>
    </row>
    <row r="637">
      <c r="F637" s="17"/>
      <c r="G637" s="17"/>
      <c r="H637" s="17"/>
    </row>
    <row r="638">
      <c r="F638" s="17"/>
      <c r="G638" s="17"/>
      <c r="H638" s="17"/>
    </row>
    <row r="639">
      <c r="F639" s="17"/>
      <c r="G639" s="17"/>
      <c r="H639" s="17"/>
    </row>
    <row r="640">
      <c r="F640" s="17"/>
      <c r="G640" s="17"/>
      <c r="H640" s="17"/>
    </row>
    <row r="641">
      <c r="F641" s="17"/>
      <c r="G641" s="17"/>
      <c r="H641" s="17"/>
    </row>
    <row r="642">
      <c r="F642" s="17"/>
      <c r="G642" s="17"/>
      <c r="H642" s="17"/>
    </row>
    <row r="643">
      <c r="F643" s="17"/>
      <c r="G643" s="17"/>
      <c r="H643" s="17"/>
    </row>
    <row r="644">
      <c r="F644" s="17"/>
      <c r="G644" s="17"/>
      <c r="H644" s="17"/>
    </row>
    <row r="645">
      <c r="F645" s="17"/>
      <c r="G645" s="17"/>
      <c r="H645" s="17"/>
    </row>
    <row r="646">
      <c r="F646" s="17"/>
      <c r="G646" s="17"/>
      <c r="H646" s="17"/>
    </row>
    <row r="647">
      <c r="F647" s="17"/>
      <c r="G647" s="17"/>
      <c r="H647" s="17"/>
    </row>
    <row r="648">
      <c r="F648" s="17"/>
      <c r="G648" s="17"/>
      <c r="H648" s="17"/>
    </row>
    <row r="649">
      <c r="F649" s="17"/>
      <c r="G649" s="17"/>
      <c r="H649" s="17"/>
    </row>
    <row r="650">
      <c r="F650" s="17"/>
      <c r="G650" s="17"/>
      <c r="H650" s="17"/>
    </row>
    <row r="651">
      <c r="F651" s="17"/>
      <c r="G651" s="17"/>
      <c r="H651" s="17"/>
    </row>
    <row r="652">
      <c r="F652" s="17"/>
      <c r="G652" s="17"/>
      <c r="H652" s="17"/>
    </row>
    <row r="653">
      <c r="F653" s="17"/>
      <c r="G653" s="17"/>
      <c r="H653" s="17"/>
    </row>
    <row r="654">
      <c r="F654" s="17"/>
      <c r="G654" s="17"/>
      <c r="H654" s="17"/>
    </row>
    <row r="655">
      <c r="F655" s="17"/>
      <c r="G655" s="17"/>
      <c r="H655" s="17"/>
    </row>
    <row r="656">
      <c r="F656" s="17"/>
      <c r="G656" s="17"/>
      <c r="H656" s="17"/>
    </row>
    <row r="657">
      <c r="F657" s="17"/>
      <c r="G657" s="17"/>
      <c r="H657" s="17"/>
    </row>
    <row r="658">
      <c r="F658" s="17"/>
      <c r="G658" s="17"/>
      <c r="H658" s="17"/>
    </row>
    <row r="659">
      <c r="F659" s="17"/>
      <c r="G659" s="17"/>
      <c r="H659" s="17"/>
    </row>
    <row r="660">
      <c r="F660" s="17"/>
      <c r="G660" s="17"/>
      <c r="H660" s="17"/>
    </row>
    <row r="661">
      <c r="F661" s="17"/>
      <c r="G661" s="17"/>
      <c r="H661" s="17"/>
    </row>
    <row r="662">
      <c r="F662" s="17"/>
      <c r="G662" s="17"/>
      <c r="H662" s="17"/>
    </row>
    <row r="663">
      <c r="F663" s="17"/>
      <c r="G663" s="17"/>
      <c r="H663" s="17"/>
    </row>
    <row r="664">
      <c r="F664" s="17"/>
      <c r="G664" s="17"/>
      <c r="H664" s="17"/>
    </row>
    <row r="665">
      <c r="F665" s="17"/>
      <c r="G665" s="17"/>
      <c r="H665" s="17"/>
    </row>
    <row r="666">
      <c r="F666" s="17"/>
      <c r="G666" s="17"/>
      <c r="H666" s="17"/>
    </row>
    <row r="667">
      <c r="F667" s="17"/>
      <c r="G667" s="17"/>
      <c r="H667" s="17"/>
    </row>
    <row r="668">
      <c r="F668" s="17"/>
      <c r="G668" s="17"/>
      <c r="H668" s="17"/>
    </row>
    <row r="669">
      <c r="F669" s="17"/>
      <c r="G669" s="17"/>
      <c r="H669" s="17"/>
    </row>
    <row r="670">
      <c r="F670" s="17"/>
      <c r="G670" s="17"/>
      <c r="H670" s="17"/>
    </row>
    <row r="671">
      <c r="F671" s="17"/>
      <c r="G671" s="17"/>
      <c r="H671" s="17"/>
    </row>
    <row r="672">
      <c r="F672" s="17"/>
      <c r="G672" s="17"/>
      <c r="H672" s="17"/>
    </row>
    <row r="673">
      <c r="F673" s="17"/>
      <c r="G673" s="17"/>
      <c r="H673" s="17"/>
    </row>
    <row r="674">
      <c r="F674" s="17"/>
      <c r="G674" s="17"/>
      <c r="H674" s="17"/>
    </row>
    <row r="675">
      <c r="F675" s="17"/>
      <c r="G675" s="17"/>
      <c r="H675" s="17"/>
    </row>
    <row r="676">
      <c r="F676" s="17"/>
      <c r="G676" s="17"/>
      <c r="H676" s="17"/>
    </row>
    <row r="677">
      <c r="F677" s="17"/>
      <c r="G677" s="17"/>
      <c r="H677" s="17"/>
    </row>
    <row r="678">
      <c r="F678" s="17"/>
      <c r="G678" s="17"/>
      <c r="H678" s="17"/>
    </row>
    <row r="679">
      <c r="F679" s="17"/>
      <c r="G679" s="17"/>
      <c r="H679" s="17"/>
    </row>
    <row r="680">
      <c r="F680" s="17"/>
      <c r="G680" s="17"/>
      <c r="H680" s="17"/>
    </row>
    <row r="681">
      <c r="F681" s="17"/>
      <c r="G681" s="17"/>
      <c r="H681" s="17"/>
    </row>
    <row r="682">
      <c r="F682" s="17"/>
      <c r="G682" s="17"/>
      <c r="H682" s="17"/>
    </row>
    <row r="683">
      <c r="F683" s="17"/>
      <c r="G683" s="17"/>
      <c r="H683" s="17"/>
    </row>
    <row r="684">
      <c r="F684" s="17"/>
      <c r="G684" s="17"/>
      <c r="H684" s="17"/>
    </row>
    <row r="685">
      <c r="F685" s="17"/>
      <c r="G685" s="17"/>
      <c r="H685" s="17"/>
    </row>
    <row r="686">
      <c r="F686" s="17"/>
      <c r="G686" s="17"/>
      <c r="H686" s="17"/>
    </row>
    <row r="687">
      <c r="F687" s="17"/>
      <c r="G687" s="17"/>
      <c r="H687" s="17"/>
    </row>
    <row r="688">
      <c r="F688" s="17"/>
      <c r="G688" s="17"/>
      <c r="H688" s="17"/>
    </row>
    <row r="689">
      <c r="F689" s="17"/>
      <c r="G689" s="17"/>
      <c r="H689" s="17"/>
    </row>
    <row r="690">
      <c r="F690" s="17"/>
      <c r="G690" s="17"/>
      <c r="H690" s="17"/>
    </row>
    <row r="691">
      <c r="F691" s="17"/>
      <c r="G691" s="17"/>
      <c r="H691" s="17"/>
    </row>
    <row r="692">
      <c r="F692" s="17"/>
      <c r="G692" s="17"/>
      <c r="H692" s="17"/>
    </row>
    <row r="693">
      <c r="F693" s="17"/>
      <c r="G693" s="17"/>
      <c r="H693" s="17"/>
    </row>
    <row r="694">
      <c r="F694" s="17"/>
      <c r="G694" s="17"/>
      <c r="H694" s="17"/>
    </row>
    <row r="695">
      <c r="F695" s="17"/>
      <c r="G695" s="17"/>
      <c r="H695" s="17"/>
    </row>
    <row r="696">
      <c r="F696" s="17"/>
      <c r="G696" s="17"/>
      <c r="H696" s="17"/>
    </row>
    <row r="697">
      <c r="F697" s="17"/>
      <c r="G697" s="17"/>
      <c r="H697" s="17"/>
    </row>
    <row r="698">
      <c r="F698" s="17"/>
      <c r="G698" s="17"/>
      <c r="H698" s="17"/>
    </row>
    <row r="699">
      <c r="F699" s="17"/>
      <c r="G699" s="17"/>
      <c r="H699" s="17"/>
    </row>
    <row r="700">
      <c r="F700" s="17"/>
      <c r="G700" s="17"/>
      <c r="H700" s="17"/>
    </row>
    <row r="701">
      <c r="F701" s="17"/>
      <c r="G701" s="17"/>
      <c r="H701" s="17"/>
    </row>
    <row r="702">
      <c r="F702" s="17"/>
      <c r="G702" s="17"/>
      <c r="H702" s="17"/>
    </row>
    <row r="703">
      <c r="F703" s="17"/>
      <c r="G703" s="17"/>
      <c r="H703" s="17"/>
    </row>
    <row r="704">
      <c r="F704" s="17"/>
      <c r="G704" s="17"/>
      <c r="H704" s="17"/>
    </row>
    <row r="705">
      <c r="F705" s="17"/>
      <c r="G705" s="17"/>
      <c r="H705" s="17"/>
    </row>
    <row r="706">
      <c r="F706" s="17"/>
      <c r="G706" s="17"/>
      <c r="H706" s="17"/>
    </row>
    <row r="707">
      <c r="F707" s="17"/>
      <c r="G707" s="17"/>
      <c r="H707" s="17"/>
    </row>
    <row r="708">
      <c r="F708" s="17"/>
      <c r="G708" s="17"/>
      <c r="H708" s="17"/>
    </row>
    <row r="709">
      <c r="F709" s="17"/>
      <c r="G709" s="17"/>
      <c r="H709" s="17"/>
    </row>
    <row r="710">
      <c r="F710" s="17"/>
      <c r="G710" s="17"/>
      <c r="H710" s="17"/>
    </row>
    <row r="711">
      <c r="F711" s="17"/>
      <c r="G711" s="17"/>
      <c r="H711" s="17"/>
    </row>
    <row r="712">
      <c r="F712" s="17"/>
      <c r="G712" s="17"/>
      <c r="H712" s="17"/>
    </row>
    <row r="713">
      <c r="F713" s="17"/>
      <c r="G713" s="17"/>
      <c r="H713" s="17"/>
    </row>
    <row r="714">
      <c r="F714" s="17"/>
      <c r="G714" s="17"/>
      <c r="H714" s="17"/>
    </row>
    <row r="715">
      <c r="F715" s="17"/>
      <c r="G715" s="17"/>
      <c r="H715" s="17"/>
    </row>
    <row r="716">
      <c r="F716" s="17"/>
      <c r="G716" s="17"/>
      <c r="H716" s="17"/>
    </row>
    <row r="717">
      <c r="F717" s="17"/>
      <c r="G717" s="17"/>
      <c r="H717" s="17"/>
    </row>
    <row r="718">
      <c r="F718" s="17"/>
      <c r="G718" s="17"/>
      <c r="H718" s="17"/>
    </row>
    <row r="719">
      <c r="F719" s="17"/>
      <c r="G719" s="17"/>
      <c r="H719" s="17"/>
    </row>
    <row r="720">
      <c r="F720" s="17"/>
      <c r="G720" s="17"/>
      <c r="H720" s="17"/>
    </row>
    <row r="721">
      <c r="F721" s="17"/>
      <c r="G721" s="17"/>
      <c r="H721" s="17"/>
    </row>
    <row r="722">
      <c r="F722" s="17"/>
      <c r="G722" s="17"/>
      <c r="H722" s="17"/>
    </row>
    <row r="723">
      <c r="F723" s="17"/>
      <c r="G723" s="17"/>
      <c r="H723" s="17"/>
    </row>
    <row r="724">
      <c r="F724" s="17"/>
      <c r="G724" s="17"/>
      <c r="H724" s="17"/>
    </row>
    <row r="725">
      <c r="F725" s="17"/>
      <c r="G725" s="17"/>
      <c r="H725" s="17"/>
    </row>
    <row r="726">
      <c r="F726" s="17"/>
      <c r="G726" s="17"/>
      <c r="H726" s="17"/>
    </row>
    <row r="727">
      <c r="F727" s="17"/>
      <c r="G727" s="17"/>
      <c r="H727" s="17"/>
    </row>
    <row r="728">
      <c r="F728" s="17"/>
      <c r="G728" s="17"/>
      <c r="H728" s="17"/>
    </row>
    <row r="729">
      <c r="F729" s="17"/>
      <c r="G729" s="17"/>
      <c r="H729" s="17"/>
    </row>
    <row r="730">
      <c r="F730" s="17"/>
      <c r="G730" s="17"/>
      <c r="H730" s="17"/>
    </row>
    <row r="731">
      <c r="F731" s="17"/>
      <c r="G731" s="17"/>
      <c r="H731" s="17"/>
    </row>
    <row r="732">
      <c r="F732" s="17"/>
      <c r="G732" s="17"/>
      <c r="H732" s="17"/>
    </row>
    <row r="733">
      <c r="F733" s="17"/>
      <c r="G733" s="17"/>
      <c r="H733" s="17"/>
    </row>
    <row r="734">
      <c r="F734" s="17"/>
      <c r="G734" s="17"/>
      <c r="H734" s="17"/>
    </row>
    <row r="735">
      <c r="F735" s="17"/>
      <c r="G735" s="17"/>
      <c r="H735" s="17"/>
    </row>
    <row r="736">
      <c r="F736" s="17"/>
      <c r="G736" s="17"/>
      <c r="H736" s="17"/>
    </row>
    <row r="737">
      <c r="F737" s="17"/>
      <c r="G737" s="17"/>
      <c r="H737" s="17"/>
    </row>
    <row r="738">
      <c r="F738" s="17"/>
      <c r="G738" s="17"/>
      <c r="H738" s="17"/>
    </row>
    <row r="739">
      <c r="F739" s="17"/>
      <c r="G739" s="17"/>
      <c r="H739" s="17"/>
    </row>
    <row r="740">
      <c r="F740" s="17"/>
      <c r="G740" s="17"/>
      <c r="H740" s="17"/>
    </row>
    <row r="741">
      <c r="F741" s="17"/>
      <c r="G741" s="17"/>
      <c r="H741" s="17"/>
    </row>
    <row r="742">
      <c r="F742" s="17"/>
      <c r="G742" s="17"/>
      <c r="H742" s="17"/>
    </row>
    <row r="743">
      <c r="F743" s="17"/>
      <c r="G743" s="17"/>
      <c r="H743" s="17"/>
    </row>
    <row r="744">
      <c r="F744" s="17"/>
      <c r="G744" s="17"/>
      <c r="H744" s="17"/>
    </row>
    <row r="745">
      <c r="F745" s="17"/>
      <c r="G745" s="17"/>
      <c r="H745" s="17"/>
    </row>
    <row r="746">
      <c r="F746" s="17"/>
      <c r="G746" s="17"/>
      <c r="H746" s="17"/>
    </row>
    <row r="747">
      <c r="F747" s="17"/>
      <c r="G747" s="17"/>
      <c r="H747" s="17"/>
    </row>
    <row r="748">
      <c r="F748" s="17"/>
      <c r="G748" s="17"/>
      <c r="H748" s="17"/>
    </row>
    <row r="749">
      <c r="F749" s="17"/>
      <c r="G749" s="17"/>
      <c r="H749" s="17"/>
    </row>
    <row r="750">
      <c r="F750" s="17"/>
      <c r="G750" s="17"/>
      <c r="H750" s="17"/>
    </row>
    <row r="751">
      <c r="F751" s="17"/>
      <c r="G751" s="17"/>
      <c r="H751" s="17"/>
    </row>
    <row r="752">
      <c r="F752" s="17"/>
      <c r="G752" s="17"/>
      <c r="H752" s="17"/>
    </row>
    <row r="753">
      <c r="F753" s="17"/>
      <c r="G753" s="17"/>
      <c r="H753" s="17"/>
    </row>
    <row r="754">
      <c r="F754" s="17"/>
      <c r="G754" s="17"/>
      <c r="H754" s="17"/>
    </row>
    <row r="755">
      <c r="F755" s="17"/>
      <c r="G755" s="17"/>
      <c r="H755" s="17"/>
    </row>
    <row r="756">
      <c r="F756" s="17"/>
      <c r="G756" s="17"/>
      <c r="H756" s="17"/>
    </row>
    <row r="757">
      <c r="F757" s="17"/>
      <c r="G757" s="17"/>
      <c r="H757" s="17"/>
    </row>
    <row r="758">
      <c r="F758" s="17"/>
      <c r="G758" s="17"/>
      <c r="H758" s="17"/>
    </row>
    <row r="759">
      <c r="F759" s="17"/>
      <c r="G759" s="17"/>
      <c r="H759" s="17"/>
    </row>
    <row r="760">
      <c r="F760" s="17"/>
      <c r="G760" s="17"/>
      <c r="H760" s="17"/>
    </row>
    <row r="761">
      <c r="F761" s="17"/>
      <c r="G761" s="17"/>
      <c r="H761" s="17"/>
    </row>
    <row r="762">
      <c r="F762" s="17"/>
      <c r="G762" s="17"/>
      <c r="H762" s="17"/>
    </row>
    <row r="763">
      <c r="F763" s="17"/>
      <c r="G763" s="17"/>
      <c r="H763" s="17"/>
    </row>
    <row r="764">
      <c r="F764" s="17"/>
      <c r="G764" s="17"/>
      <c r="H764" s="17"/>
    </row>
    <row r="765">
      <c r="F765" s="17"/>
      <c r="G765" s="17"/>
      <c r="H765" s="17"/>
    </row>
    <row r="766">
      <c r="F766" s="17"/>
      <c r="G766" s="17"/>
      <c r="H766" s="17"/>
    </row>
    <row r="767">
      <c r="F767" s="17"/>
      <c r="G767" s="17"/>
      <c r="H767" s="17"/>
    </row>
    <row r="768">
      <c r="F768" s="17"/>
      <c r="G768" s="17"/>
      <c r="H768" s="17"/>
    </row>
    <row r="769">
      <c r="F769" s="17"/>
      <c r="G769" s="17"/>
      <c r="H769" s="17"/>
    </row>
    <row r="770">
      <c r="F770" s="17"/>
      <c r="G770" s="17"/>
      <c r="H770" s="17"/>
    </row>
    <row r="771">
      <c r="F771" s="17"/>
      <c r="G771" s="17"/>
      <c r="H771" s="17"/>
    </row>
    <row r="772">
      <c r="F772" s="17"/>
      <c r="G772" s="17"/>
      <c r="H772" s="17"/>
    </row>
    <row r="773">
      <c r="F773" s="17"/>
      <c r="G773" s="17"/>
      <c r="H773" s="17"/>
    </row>
    <row r="774">
      <c r="F774" s="17"/>
      <c r="G774" s="17"/>
      <c r="H774" s="17"/>
    </row>
    <row r="775">
      <c r="F775" s="17"/>
      <c r="G775" s="17"/>
      <c r="H775" s="17"/>
    </row>
    <row r="776">
      <c r="F776" s="17"/>
      <c r="G776" s="17"/>
      <c r="H776" s="17"/>
    </row>
    <row r="777">
      <c r="F777" s="17"/>
      <c r="G777" s="17"/>
      <c r="H777" s="17"/>
    </row>
    <row r="778">
      <c r="F778" s="17"/>
      <c r="G778" s="17"/>
      <c r="H778" s="17"/>
    </row>
    <row r="779">
      <c r="F779" s="17"/>
      <c r="G779" s="17"/>
      <c r="H779" s="17"/>
    </row>
    <row r="780">
      <c r="F780" s="17"/>
      <c r="G780" s="17"/>
      <c r="H780" s="17"/>
    </row>
    <row r="781">
      <c r="F781" s="17"/>
      <c r="G781" s="17"/>
      <c r="H781" s="17"/>
    </row>
    <row r="782">
      <c r="F782" s="17"/>
      <c r="G782" s="17"/>
      <c r="H782" s="17"/>
    </row>
    <row r="783">
      <c r="F783" s="17"/>
      <c r="G783" s="17"/>
      <c r="H783" s="17"/>
    </row>
    <row r="784">
      <c r="F784" s="17"/>
      <c r="G784" s="17"/>
      <c r="H784" s="17"/>
    </row>
    <row r="785">
      <c r="F785" s="17"/>
      <c r="G785" s="17"/>
      <c r="H785" s="17"/>
    </row>
    <row r="786">
      <c r="F786" s="17"/>
      <c r="G786" s="17"/>
      <c r="H786" s="17"/>
    </row>
    <row r="787">
      <c r="F787" s="17"/>
      <c r="G787" s="17"/>
      <c r="H787" s="17"/>
    </row>
    <row r="788">
      <c r="F788" s="17"/>
      <c r="G788" s="17"/>
      <c r="H788" s="17"/>
    </row>
    <row r="789">
      <c r="F789" s="17"/>
      <c r="G789" s="17"/>
      <c r="H789" s="17"/>
    </row>
    <row r="790">
      <c r="F790" s="17"/>
      <c r="G790" s="17"/>
      <c r="H790" s="17"/>
    </row>
    <row r="791">
      <c r="F791" s="17"/>
      <c r="G791" s="17"/>
      <c r="H791" s="17"/>
    </row>
    <row r="792">
      <c r="F792" s="17"/>
      <c r="G792" s="17"/>
      <c r="H792" s="17"/>
    </row>
    <row r="793">
      <c r="F793" s="17"/>
      <c r="G793" s="17"/>
      <c r="H793" s="17"/>
    </row>
    <row r="794">
      <c r="F794" s="17"/>
      <c r="G794" s="17"/>
      <c r="H794" s="17"/>
    </row>
    <row r="795">
      <c r="F795" s="17"/>
      <c r="G795" s="17"/>
      <c r="H795" s="17"/>
    </row>
    <row r="796">
      <c r="F796" s="17"/>
      <c r="G796" s="17"/>
      <c r="H796" s="17"/>
    </row>
    <row r="797">
      <c r="F797" s="17"/>
      <c r="G797" s="17"/>
      <c r="H797" s="17"/>
    </row>
    <row r="798">
      <c r="F798" s="17"/>
      <c r="G798" s="17"/>
      <c r="H798" s="17"/>
    </row>
    <row r="799">
      <c r="F799" s="17"/>
      <c r="G799" s="17"/>
      <c r="H799" s="17"/>
    </row>
    <row r="800">
      <c r="F800" s="17"/>
      <c r="G800" s="17"/>
      <c r="H800" s="17"/>
    </row>
    <row r="801">
      <c r="F801" s="17"/>
      <c r="G801" s="17"/>
      <c r="H801" s="17"/>
    </row>
    <row r="802">
      <c r="F802" s="17"/>
      <c r="G802" s="17"/>
      <c r="H802" s="17"/>
    </row>
    <row r="803">
      <c r="F803" s="17"/>
      <c r="G803" s="17"/>
      <c r="H803" s="17"/>
    </row>
    <row r="804">
      <c r="F804" s="17"/>
      <c r="G804" s="17"/>
      <c r="H804" s="17"/>
    </row>
    <row r="805">
      <c r="F805" s="17"/>
      <c r="G805" s="17"/>
      <c r="H805" s="17"/>
    </row>
    <row r="806">
      <c r="F806" s="17"/>
      <c r="G806" s="17"/>
      <c r="H806" s="17"/>
    </row>
    <row r="807">
      <c r="F807" s="17"/>
      <c r="G807" s="17"/>
      <c r="H807" s="17"/>
    </row>
    <row r="808">
      <c r="F808" s="17"/>
      <c r="G808" s="17"/>
      <c r="H808" s="17"/>
    </row>
    <row r="809">
      <c r="F809" s="17"/>
      <c r="G809" s="17"/>
      <c r="H809" s="17"/>
    </row>
    <row r="810">
      <c r="F810" s="17"/>
      <c r="G810" s="17"/>
      <c r="H810" s="17"/>
    </row>
    <row r="811">
      <c r="F811" s="17"/>
      <c r="G811" s="17"/>
      <c r="H811" s="17"/>
    </row>
    <row r="812">
      <c r="F812" s="17"/>
      <c r="G812" s="17"/>
      <c r="H812" s="17"/>
    </row>
    <row r="813">
      <c r="F813" s="17"/>
      <c r="G813" s="17"/>
      <c r="H813" s="17"/>
    </row>
    <row r="814">
      <c r="F814" s="17"/>
      <c r="G814" s="17"/>
      <c r="H814" s="17"/>
    </row>
    <row r="815">
      <c r="F815" s="17"/>
      <c r="G815" s="17"/>
      <c r="H815" s="17"/>
    </row>
    <row r="816">
      <c r="F816" s="17"/>
      <c r="G816" s="17"/>
      <c r="H816" s="17"/>
    </row>
    <row r="817">
      <c r="F817" s="17"/>
      <c r="G817" s="17"/>
      <c r="H817" s="17"/>
    </row>
    <row r="818">
      <c r="F818" s="17"/>
      <c r="G818" s="17"/>
      <c r="H818" s="17"/>
    </row>
    <row r="819">
      <c r="F819" s="17"/>
      <c r="G819" s="17"/>
      <c r="H819" s="17"/>
    </row>
    <row r="820">
      <c r="F820" s="17"/>
      <c r="G820" s="17"/>
      <c r="H820" s="17"/>
    </row>
    <row r="821">
      <c r="F821" s="17"/>
      <c r="G821" s="17"/>
      <c r="H821" s="17"/>
    </row>
    <row r="822">
      <c r="F822" s="17"/>
      <c r="G822" s="17"/>
      <c r="H822" s="17"/>
    </row>
    <row r="823">
      <c r="F823" s="17"/>
      <c r="G823" s="17"/>
      <c r="H823" s="17"/>
    </row>
    <row r="824">
      <c r="F824" s="17"/>
      <c r="G824" s="17"/>
      <c r="H824" s="17"/>
    </row>
    <row r="825">
      <c r="F825" s="17"/>
      <c r="G825" s="17"/>
      <c r="H825" s="17"/>
    </row>
    <row r="826">
      <c r="F826" s="17"/>
      <c r="G826" s="17"/>
      <c r="H826" s="17"/>
    </row>
    <row r="827">
      <c r="F827" s="17"/>
      <c r="G827" s="17"/>
      <c r="H827" s="17"/>
    </row>
    <row r="828">
      <c r="F828" s="17"/>
      <c r="G828" s="17"/>
      <c r="H828" s="17"/>
    </row>
    <row r="829">
      <c r="F829" s="17"/>
      <c r="G829" s="17"/>
      <c r="H829" s="17"/>
    </row>
    <row r="830">
      <c r="F830" s="17"/>
      <c r="G830" s="17"/>
      <c r="H830" s="17"/>
    </row>
    <row r="831">
      <c r="F831" s="17"/>
      <c r="G831" s="17"/>
      <c r="H831" s="17"/>
    </row>
    <row r="832">
      <c r="F832" s="17"/>
      <c r="G832" s="17"/>
      <c r="H832" s="17"/>
    </row>
    <row r="833">
      <c r="F833" s="17"/>
      <c r="G833" s="17"/>
      <c r="H833" s="17"/>
    </row>
    <row r="834">
      <c r="F834" s="17"/>
      <c r="G834" s="17"/>
      <c r="H834" s="17"/>
    </row>
    <row r="835">
      <c r="F835" s="17"/>
      <c r="G835" s="17"/>
      <c r="H835" s="17"/>
    </row>
    <row r="836">
      <c r="F836" s="17"/>
      <c r="G836" s="17"/>
      <c r="H836" s="17"/>
    </row>
    <row r="837">
      <c r="F837" s="17"/>
      <c r="G837" s="17"/>
      <c r="H837" s="17"/>
    </row>
    <row r="838">
      <c r="F838" s="17"/>
      <c r="G838" s="17"/>
      <c r="H838" s="17"/>
    </row>
    <row r="839">
      <c r="F839" s="17"/>
      <c r="G839" s="17"/>
      <c r="H839" s="17"/>
    </row>
    <row r="840">
      <c r="F840" s="17"/>
      <c r="G840" s="17"/>
      <c r="H840" s="17"/>
    </row>
    <row r="841">
      <c r="F841" s="17"/>
      <c r="G841" s="17"/>
      <c r="H841" s="17"/>
    </row>
    <row r="842">
      <c r="F842" s="17"/>
      <c r="G842" s="17"/>
      <c r="H842" s="17"/>
    </row>
    <row r="843">
      <c r="F843" s="17"/>
      <c r="G843" s="17"/>
      <c r="H843" s="17"/>
    </row>
    <row r="844">
      <c r="F844" s="17"/>
      <c r="G844" s="17"/>
      <c r="H844" s="17"/>
    </row>
    <row r="845">
      <c r="F845" s="17"/>
      <c r="G845" s="17"/>
      <c r="H845" s="17"/>
    </row>
    <row r="846">
      <c r="F846" s="17"/>
      <c r="G846" s="17"/>
      <c r="H846" s="17"/>
    </row>
    <row r="847">
      <c r="F847" s="17"/>
      <c r="G847" s="17"/>
      <c r="H847" s="17"/>
    </row>
    <row r="848">
      <c r="F848" s="17"/>
      <c r="G848" s="17"/>
      <c r="H848" s="17"/>
    </row>
    <row r="849">
      <c r="F849" s="17"/>
      <c r="G849" s="17"/>
      <c r="H849" s="17"/>
    </row>
    <row r="850">
      <c r="F850" s="17"/>
      <c r="G850" s="17"/>
      <c r="H850" s="17"/>
    </row>
    <row r="851">
      <c r="F851" s="17"/>
      <c r="G851" s="17"/>
      <c r="H851" s="17"/>
    </row>
    <row r="852">
      <c r="F852" s="17"/>
      <c r="G852" s="17"/>
      <c r="H852" s="17"/>
    </row>
    <row r="853">
      <c r="F853" s="17"/>
      <c r="G853" s="17"/>
      <c r="H853" s="17"/>
    </row>
    <row r="854">
      <c r="F854" s="17"/>
      <c r="G854" s="17"/>
      <c r="H854" s="17"/>
    </row>
    <row r="855">
      <c r="F855" s="17"/>
      <c r="G855" s="17"/>
      <c r="H855" s="17"/>
    </row>
    <row r="856">
      <c r="F856" s="17"/>
      <c r="G856" s="17"/>
      <c r="H856" s="17"/>
    </row>
    <row r="857">
      <c r="F857" s="17"/>
      <c r="G857" s="17"/>
      <c r="H857" s="17"/>
    </row>
    <row r="858">
      <c r="F858" s="17"/>
      <c r="G858" s="17"/>
      <c r="H858" s="17"/>
    </row>
    <row r="859">
      <c r="F859" s="17"/>
      <c r="G859" s="17"/>
      <c r="H859" s="17"/>
    </row>
    <row r="860">
      <c r="F860" s="17"/>
      <c r="G860" s="17"/>
      <c r="H860" s="17"/>
    </row>
    <row r="861">
      <c r="F861" s="17"/>
      <c r="G861" s="17"/>
      <c r="H861" s="17"/>
    </row>
    <row r="862">
      <c r="F862" s="17"/>
      <c r="G862" s="17"/>
      <c r="H862" s="17"/>
    </row>
    <row r="863">
      <c r="F863" s="17"/>
      <c r="G863" s="17"/>
      <c r="H863" s="17"/>
    </row>
    <row r="864">
      <c r="F864" s="17"/>
      <c r="G864" s="17"/>
      <c r="H864" s="17"/>
    </row>
    <row r="865">
      <c r="F865" s="17"/>
      <c r="G865" s="17"/>
      <c r="H865" s="17"/>
    </row>
    <row r="866">
      <c r="F866" s="17"/>
      <c r="G866" s="17"/>
      <c r="H866" s="17"/>
    </row>
    <row r="867">
      <c r="F867" s="17"/>
      <c r="G867" s="17"/>
      <c r="H867" s="17"/>
    </row>
    <row r="868">
      <c r="F868" s="17"/>
      <c r="G868" s="17"/>
      <c r="H868" s="17"/>
    </row>
    <row r="869">
      <c r="F869" s="17"/>
      <c r="G869" s="17"/>
      <c r="H869" s="17"/>
    </row>
    <row r="870">
      <c r="F870" s="17"/>
      <c r="G870" s="17"/>
      <c r="H870" s="17"/>
    </row>
    <row r="871">
      <c r="F871" s="17"/>
      <c r="G871" s="17"/>
      <c r="H871" s="17"/>
    </row>
    <row r="872">
      <c r="F872" s="17"/>
      <c r="G872" s="17"/>
      <c r="H872" s="17"/>
    </row>
    <row r="873">
      <c r="F873" s="17"/>
      <c r="G873" s="17"/>
      <c r="H873" s="17"/>
    </row>
    <row r="874">
      <c r="F874" s="17"/>
      <c r="G874" s="17"/>
      <c r="H874" s="17"/>
    </row>
    <row r="875">
      <c r="F875" s="17"/>
      <c r="G875" s="17"/>
      <c r="H875" s="17"/>
    </row>
    <row r="876">
      <c r="F876" s="17"/>
      <c r="G876" s="17"/>
      <c r="H876" s="17"/>
    </row>
    <row r="877">
      <c r="F877" s="17"/>
      <c r="G877" s="17"/>
      <c r="H877" s="17"/>
    </row>
    <row r="878">
      <c r="F878" s="17"/>
      <c r="G878" s="17"/>
      <c r="H878" s="17"/>
    </row>
    <row r="879">
      <c r="F879" s="17"/>
      <c r="G879" s="17"/>
      <c r="H879" s="17"/>
    </row>
    <row r="880">
      <c r="F880" s="17"/>
      <c r="G880" s="17"/>
      <c r="H880" s="17"/>
    </row>
    <row r="881">
      <c r="F881" s="17"/>
      <c r="G881" s="17"/>
      <c r="H881" s="17"/>
    </row>
    <row r="882">
      <c r="F882" s="17"/>
      <c r="G882" s="17"/>
      <c r="H882" s="17"/>
    </row>
    <row r="883">
      <c r="F883" s="17"/>
      <c r="G883" s="17"/>
      <c r="H883" s="17"/>
    </row>
    <row r="884">
      <c r="F884" s="17"/>
      <c r="G884" s="17"/>
      <c r="H884" s="17"/>
    </row>
    <row r="885">
      <c r="F885" s="17"/>
      <c r="G885" s="17"/>
      <c r="H885" s="17"/>
    </row>
    <row r="886">
      <c r="F886" s="17"/>
      <c r="G886" s="17"/>
      <c r="H886" s="17"/>
    </row>
    <row r="887">
      <c r="F887" s="17"/>
      <c r="G887" s="17"/>
      <c r="H887" s="17"/>
    </row>
    <row r="888">
      <c r="F888" s="17"/>
      <c r="G888" s="17"/>
      <c r="H888" s="17"/>
    </row>
    <row r="889">
      <c r="F889" s="17"/>
      <c r="G889" s="17"/>
      <c r="H889" s="17"/>
    </row>
    <row r="890">
      <c r="F890" s="17"/>
      <c r="G890" s="17"/>
      <c r="H890" s="17"/>
    </row>
    <row r="891">
      <c r="F891" s="17"/>
      <c r="G891" s="17"/>
      <c r="H891" s="17"/>
    </row>
    <row r="892">
      <c r="F892" s="17"/>
      <c r="G892" s="17"/>
      <c r="H892" s="17"/>
    </row>
    <row r="893">
      <c r="F893" s="17"/>
      <c r="G893" s="17"/>
      <c r="H893" s="17"/>
    </row>
    <row r="894">
      <c r="F894" s="17"/>
      <c r="G894" s="17"/>
      <c r="H894" s="17"/>
    </row>
    <row r="895">
      <c r="F895" s="17"/>
      <c r="G895" s="17"/>
      <c r="H895" s="17"/>
    </row>
    <row r="896">
      <c r="F896" s="17"/>
      <c r="G896" s="17"/>
      <c r="H896" s="17"/>
    </row>
    <row r="897">
      <c r="F897" s="17"/>
      <c r="G897" s="17"/>
      <c r="H897" s="17"/>
    </row>
    <row r="898">
      <c r="F898" s="17"/>
      <c r="G898" s="17"/>
      <c r="H898" s="17"/>
    </row>
    <row r="899">
      <c r="F899" s="17"/>
      <c r="G899" s="17"/>
      <c r="H899" s="17"/>
    </row>
    <row r="900">
      <c r="F900" s="17"/>
      <c r="G900" s="17"/>
      <c r="H900" s="17"/>
    </row>
    <row r="901">
      <c r="F901" s="17"/>
      <c r="G901" s="17"/>
      <c r="H901" s="17"/>
    </row>
    <row r="902">
      <c r="F902" s="17"/>
      <c r="G902" s="17"/>
      <c r="H902" s="17"/>
    </row>
    <row r="903">
      <c r="F903" s="17"/>
      <c r="G903" s="17"/>
      <c r="H903" s="17"/>
    </row>
    <row r="904">
      <c r="F904" s="17"/>
      <c r="G904" s="17"/>
      <c r="H904" s="17"/>
    </row>
    <row r="905">
      <c r="F905" s="17"/>
      <c r="G905" s="17"/>
      <c r="H905" s="17"/>
    </row>
    <row r="906">
      <c r="F906" s="17"/>
      <c r="G906" s="17"/>
      <c r="H906" s="17"/>
    </row>
    <row r="907">
      <c r="F907" s="17"/>
      <c r="G907" s="17"/>
      <c r="H907" s="17"/>
    </row>
    <row r="908">
      <c r="F908" s="17"/>
      <c r="G908" s="17"/>
      <c r="H908" s="17"/>
    </row>
    <row r="909">
      <c r="F909" s="17"/>
      <c r="G909" s="17"/>
      <c r="H909" s="17"/>
    </row>
    <row r="910">
      <c r="F910" s="17"/>
      <c r="G910" s="17"/>
      <c r="H910" s="17"/>
    </row>
    <row r="911">
      <c r="F911" s="17"/>
      <c r="G911" s="17"/>
      <c r="H911" s="17"/>
    </row>
    <row r="912">
      <c r="F912" s="17"/>
      <c r="G912" s="17"/>
      <c r="H912" s="17"/>
    </row>
    <row r="913">
      <c r="F913" s="17"/>
      <c r="G913" s="17"/>
      <c r="H913" s="17"/>
    </row>
    <row r="914">
      <c r="F914" s="17"/>
      <c r="G914" s="17"/>
      <c r="H914" s="17"/>
    </row>
    <row r="915">
      <c r="F915" s="17"/>
      <c r="G915" s="17"/>
      <c r="H915" s="17"/>
    </row>
    <row r="916">
      <c r="F916" s="17"/>
      <c r="G916" s="17"/>
      <c r="H916" s="17"/>
    </row>
    <row r="917">
      <c r="F917" s="17"/>
      <c r="G917" s="17"/>
      <c r="H917" s="17"/>
    </row>
    <row r="918">
      <c r="F918" s="17"/>
      <c r="G918" s="17"/>
      <c r="H918" s="17"/>
    </row>
    <row r="919">
      <c r="F919" s="17"/>
      <c r="G919" s="17"/>
      <c r="H919" s="17"/>
    </row>
    <row r="920">
      <c r="F920" s="17"/>
      <c r="G920" s="17"/>
      <c r="H920" s="17"/>
    </row>
    <row r="921">
      <c r="F921" s="17"/>
      <c r="G921" s="17"/>
      <c r="H921" s="17"/>
    </row>
    <row r="922">
      <c r="F922" s="17"/>
      <c r="G922" s="17"/>
      <c r="H922" s="17"/>
    </row>
    <row r="923">
      <c r="F923" s="17"/>
      <c r="G923" s="17"/>
      <c r="H923" s="17"/>
    </row>
    <row r="924">
      <c r="F924" s="17"/>
      <c r="G924" s="17"/>
      <c r="H924" s="17"/>
    </row>
    <row r="925">
      <c r="F925" s="17"/>
      <c r="G925" s="17"/>
      <c r="H925" s="17"/>
    </row>
    <row r="926">
      <c r="F926" s="17"/>
      <c r="G926" s="17"/>
      <c r="H926" s="17"/>
    </row>
    <row r="927">
      <c r="F927" s="17"/>
      <c r="G927" s="17"/>
      <c r="H927" s="17"/>
    </row>
    <row r="928">
      <c r="F928" s="17"/>
      <c r="G928" s="17"/>
      <c r="H928" s="17"/>
    </row>
    <row r="929">
      <c r="F929" s="17"/>
      <c r="G929" s="17"/>
      <c r="H929" s="17"/>
    </row>
    <row r="930">
      <c r="F930" s="17"/>
      <c r="G930" s="17"/>
      <c r="H930" s="17"/>
    </row>
    <row r="931">
      <c r="F931" s="17"/>
      <c r="G931" s="17"/>
      <c r="H931" s="17"/>
    </row>
    <row r="932">
      <c r="F932" s="17"/>
      <c r="G932" s="17"/>
      <c r="H932" s="17"/>
    </row>
    <row r="933">
      <c r="F933" s="17"/>
      <c r="G933" s="17"/>
      <c r="H933" s="17"/>
    </row>
    <row r="934">
      <c r="F934" s="17"/>
      <c r="G934" s="17"/>
      <c r="H934" s="17"/>
    </row>
    <row r="935">
      <c r="F935" s="17"/>
      <c r="G935" s="17"/>
      <c r="H935" s="17"/>
    </row>
    <row r="936">
      <c r="F936" s="17"/>
      <c r="G936" s="17"/>
      <c r="H936" s="17"/>
    </row>
    <row r="937">
      <c r="F937" s="17"/>
      <c r="G937" s="17"/>
      <c r="H937" s="17"/>
    </row>
    <row r="938">
      <c r="F938" s="17"/>
      <c r="G938" s="17"/>
      <c r="H938" s="17"/>
    </row>
    <row r="939">
      <c r="F939" s="17"/>
      <c r="G939" s="17"/>
      <c r="H939" s="17"/>
    </row>
    <row r="940">
      <c r="F940" s="17"/>
      <c r="G940" s="17"/>
      <c r="H940" s="17"/>
    </row>
    <row r="941">
      <c r="F941" s="17"/>
      <c r="G941" s="17"/>
      <c r="H941" s="17"/>
    </row>
    <row r="942">
      <c r="F942" s="17"/>
      <c r="G942" s="17"/>
      <c r="H942" s="17"/>
    </row>
    <row r="943">
      <c r="F943" s="17"/>
      <c r="G943" s="17"/>
      <c r="H943" s="17"/>
    </row>
    <row r="944">
      <c r="F944" s="17"/>
      <c r="G944" s="17"/>
      <c r="H944" s="17"/>
    </row>
    <row r="945">
      <c r="F945" s="17"/>
      <c r="G945" s="17"/>
      <c r="H945" s="17"/>
    </row>
    <row r="946">
      <c r="F946" s="17"/>
      <c r="G946" s="17"/>
      <c r="H946" s="17"/>
    </row>
    <row r="947">
      <c r="F947" s="17"/>
      <c r="G947" s="17"/>
      <c r="H947" s="17"/>
    </row>
    <row r="948">
      <c r="F948" s="17"/>
      <c r="G948" s="17"/>
      <c r="H948" s="17"/>
    </row>
    <row r="949">
      <c r="F949" s="17"/>
      <c r="G949" s="17"/>
      <c r="H949" s="17"/>
    </row>
    <row r="950">
      <c r="F950" s="17"/>
      <c r="G950" s="17"/>
      <c r="H950" s="17"/>
    </row>
    <row r="951">
      <c r="F951" s="17"/>
      <c r="G951" s="17"/>
      <c r="H951" s="17"/>
    </row>
    <row r="952">
      <c r="F952" s="17"/>
      <c r="G952" s="17"/>
      <c r="H952" s="17"/>
    </row>
    <row r="953">
      <c r="F953" s="17"/>
      <c r="G953" s="17"/>
      <c r="H953" s="17"/>
    </row>
    <row r="954">
      <c r="F954" s="17"/>
      <c r="G954" s="17"/>
      <c r="H954" s="17"/>
    </row>
    <row r="955">
      <c r="F955" s="17"/>
      <c r="G955" s="17"/>
      <c r="H955" s="17"/>
    </row>
    <row r="956">
      <c r="F956" s="17"/>
      <c r="G956" s="17"/>
      <c r="H956" s="17"/>
    </row>
    <row r="957">
      <c r="F957" s="17"/>
      <c r="G957" s="17"/>
      <c r="H957" s="17"/>
    </row>
    <row r="958">
      <c r="F958" s="17"/>
      <c r="G958" s="17"/>
      <c r="H958" s="17"/>
    </row>
    <row r="959">
      <c r="F959" s="17"/>
      <c r="G959" s="17"/>
      <c r="H959" s="17"/>
    </row>
    <row r="960">
      <c r="F960" s="17"/>
      <c r="G960" s="17"/>
      <c r="H960" s="17"/>
    </row>
    <row r="961">
      <c r="F961" s="17"/>
      <c r="G961" s="17"/>
      <c r="H961" s="17"/>
    </row>
    <row r="962">
      <c r="F962" s="17"/>
      <c r="G962" s="17"/>
      <c r="H962" s="17"/>
    </row>
    <row r="963">
      <c r="F963" s="17"/>
      <c r="G963" s="17"/>
      <c r="H963" s="17"/>
    </row>
    <row r="964">
      <c r="F964" s="17"/>
      <c r="G964" s="17"/>
      <c r="H964" s="17"/>
    </row>
    <row r="965">
      <c r="F965" s="17"/>
      <c r="G965" s="17"/>
      <c r="H965" s="17"/>
    </row>
    <row r="966">
      <c r="F966" s="17"/>
      <c r="G966" s="17"/>
      <c r="H966" s="17"/>
    </row>
    <row r="967">
      <c r="F967" s="17"/>
      <c r="G967" s="17"/>
      <c r="H967" s="17"/>
    </row>
    <row r="968">
      <c r="F968" s="17"/>
      <c r="G968" s="17"/>
      <c r="H968" s="17"/>
    </row>
    <row r="969">
      <c r="F969" s="17"/>
      <c r="G969" s="17"/>
      <c r="H969" s="17"/>
    </row>
    <row r="970">
      <c r="F970" s="17"/>
      <c r="G970" s="17"/>
      <c r="H970" s="17"/>
    </row>
    <row r="971">
      <c r="F971" s="17"/>
      <c r="G971" s="17"/>
      <c r="H971" s="17"/>
    </row>
    <row r="972">
      <c r="F972" s="17"/>
      <c r="G972" s="17"/>
      <c r="H972" s="17"/>
    </row>
    <row r="973">
      <c r="F973" s="17"/>
      <c r="G973" s="17"/>
      <c r="H973" s="17"/>
    </row>
    <row r="974">
      <c r="F974" s="17"/>
      <c r="G974" s="17"/>
      <c r="H974" s="17"/>
    </row>
    <row r="975">
      <c r="F975" s="17"/>
      <c r="G975" s="17"/>
      <c r="H975" s="17"/>
    </row>
    <row r="976">
      <c r="F976" s="17"/>
      <c r="G976" s="17"/>
      <c r="H976" s="17"/>
    </row>
    <row r="977">
      <c r="F977" s="17"/>
      <c r="G977" s="17"/>
      <c r="H977" s="17"/>
    </row>
    <row r="978">
      <c r="F978" s="17"/>
      <c r="G978" s="17"/>
      <c r="H978" s="17"/>
    </row>
    <row r="979">
      <c r="F979" s="17"/>
      <c r="G979" s="17"/>
      <c r="H979" s="17"/>
    </row>
    <row r="980">
      <c r="F980" s="17"/>
      <c r="G980" s="17"/>
      <c r="H980" s="17"/>
    </row>
    <row r="981">
      <c r="F981" s="17"/>
      <c r="G981" s="17"/>
      <c r="H981" s="17"/>
    </row>
    <row r="982">
      <c r="F982" s="17"/>
      <c r="G982" s="17"/>
      <c r="H982" s="17"/>
    </row>
    <row r="983">
      <c r="F983" s="17"/>
      <c r="G983" s="17"/>
      <c r="H983" s="17"/>
    </row>
    <row r="984">
      <c r="F984" s="17"/>
      <c r="G984" s="17"/>
      <c r="H984" s="17"/>
    </row>
    <row r="985">
      <c r="F985" s="17"/>
      <c r="G985" s="17"/>
      <c r="H985" s="17"/>
    </row>
    <row r="986">
      <c r="F986" s="17"/>
      <c r="G986" s="17"/>
      <c r="H986" s="17"/>
    </row>
    <row r="987">
      <c r="F987" s="17"/>
      <c r="G987" s="17"/>
      <c r="H987" s="17"/>
    </row>
    <row r="988">
      <c r="F988" s="17"/>
      <c r="G988" s="17"/>
      <c r="H988" s="17"/>
    </row>
    <row r="989">
      <c r="F989" s="17"/>
      <c r="G989" s="17"/>
      <c r="H989" s="17"/>
    </row>
    <row r="990">
      <c r="F990" s="17"/>
      <c r="G990" s="17"/>
      <c r="H990" s="17"/>
    </row>
    <row r="991">
      <c r="F991" s="17"/>
      <c r="G991" s="17"/>
      <c r="H991" s="17"/>
    </row>
    <row r="992">
      <c r="F992" s="17"/>
      <c r="G992" s="17"/>
      <c r="H992" s="17"/>
    </row>
    <row r="993">
      <c r="F993" s="17"/>
      <c r="G993" s="17"/>
      <c r="H993" s="17"/>
    </row>
    <row r="994">
      <c r="F994" s="17"/>
      <c r="G994" s="17"/>
      <c r="H994" s="17"/>
    </row>
    <row r="995">
      <c r="F995" s="17"/>
      <c r="G995" s="17"/>
      <c r="H995" s="17"/>
    </row>
    <row r="996">
      <c r="F996" s="17"/>
      <c r="G996" s="17"/>
      <c r="H996" s="17"/>
    </row>
    <row r="997">
      <c r="F997" s="17"/>
      <c r="G997" s="17"/>
      <c r="H997" s="17"/>
    </row>
    <row r="998">
      <c r="F998" s="17"/>
      <c r="G998" s="17"/>
      <c r="H998" s="17"/>
    </row>
    <row r="999">
      <c r="F999" s="17"/>
      <c r="G999" s="17"/>
      <c r="H999" s="17"/>
    </row>
    <row r="1000">
      <c r="F1000" s="17"/>
      <c r="G1000" s="17"/>
      <c r="H1000" s="17"/>
    </row>
    <row r="1001">
      <c r="F1001" s="17"/>
      <c r="G1001" s="17"/>
      <c r="H1001" s="17"/>
    </row>
    <row r="1002">
      <c r="F1002" s="17"/>
      <c r="G1002" s="17"/>
      <c r="H1002" s="17"/>
    </row>
    <row r="1003">
      <c r="F1003" s="17"/>
      <c r="G1003" s="17"/>
      <c r="H1003" s="17"/>
    </row>
    <row r="1004">
      <c r="F1004" s="17"/>
      <c r="G1004" s="17"/>
      <c r="H1004" s="17"/>
    </row>
    <row r="1005">
      <c r="F1005" s="17"/>
      <c r="G1005" s="17"/>
      <c r="H1005" s="17"/>
    </row>
    <row r="1006">
      <c r="F1006" s="17"/>
      <c r="G1006" s="17"/>
      <c r="H1006" s="17"/>
    </row>
    <row r="1007">
      <c r="F1007" s="17"/>
      <c r="G1007" s="17"/>
      <c r="H1007" s="17"/>
    </row>
    <row r="1008">
      <c r="F1008" s="17"/>
      <c r="G1008" s="17"/>
      <c r="H1008" s="17"/>
    </row>
    <row r="1009">
      <c r="F1009" s="17"/>
      <c r="G1009" s="17"/>
      <c r="H1009" s="17"/>
    </row>
    <row r="1010">
      <c r="F1010" s="17"/>
      <c r="G1010" s="17"/>
      <c r="H1010" s="17"/>
    </row>
    <row r="1011">
      <c r="F1011" s="17"/>
      <c r="G1011" s="17"/>
      <c r="H1011" s="17"/>
    </row>
    <row r="1012">
      <c r="F1012" s="17"/>
      <c r="G1012" s="17"/>
      <c r="H1012" s="17"/>
    </row>
    <row r="1013">
      <c r="F1013" s="17"/>
      <c r="G1013" s="17"/>
      <c r="H1013" s="17"/>
    </row>
    <row r="1014">
      <c r="F1014" s="17"/>
      <c r="G1014" s="17"/>
      <c r="H1014" s="17"/>
    </row>
    <row r="1015">
      <c r="F1015" s="17"/>
      <c r="G1015" s="17"/>
      <c r="H1015" s="17"/>
    </row>
    <row r="1016">
      <c r="F1016" s="17"/>
      <c r="G1016" s="17"/>
      <c r="H1016" s="17"/>
    </row>
    <row r="1017">
      <c r="F1017" s="17"/>
      <c r="G1017" s="17"/>
      <c r="H1017" s="17"/>
    </row>
    <row r="1018">
      <c r="F1018" s="17"/>
      <c r="G1018" s="17"/>
      <c r="H1018" s="17"/>
    </row>
    <row r="1019">
      <c r="F1019" s="17"/>
      <c r="G1019" s="17"/>
      <c r="H1019" s="17"/>
    </row>
  </sheetData>
  <autoFilter ref="$A$4:$G$181"/>
  <mergeCells count="3">
    <mergeCell ref="A3:G3"/>
    <mergeCell ref="A2:G2"/>
    <mergeCell ref="A1:E1"/>
  </mergeCells>
  <hyperlinks>
    <hyperlink r:id="rId1" ref="C43"/>
    <hyperlink r:id="rId2" ref="F138"/>
  </hyperlinks>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1.43"/>
    <col customWidth="1" min="2" max="2" width="28.71"/>
    <col customWidth="1" min="3" max="3" width="15.86"/>
    <col customWidth="1" min="4" max="4" width="119.14"/>
    <col customWidth="1" min="5" max="5" width="28.86"/>
    <col customWidth="1" min="6" max="6" width="117.29"/>
    <col customWidth="1" min="7" max="7" width="13.71"/>
  </cols>
  <sheetData>
    <row r="1" ht="21.0" customHeight="1">
      <c r="A1" s="1" t="s">
        <v>0</v>
      </c>
      <c r="E1" s="2"/>
      <c r="F1" s="2"/>
      <c r="G1" s="2"/>
      <c r="H1" s="2"/>
      <c r="I1" s="2"/>
      <c r="J1" s="2"/>
      <c r="K1" s="2"/>
      <c r="L1" s="2"/>
      <c r="M1" s="2"/>
      <c r="N1" s="2"/>
      <c r="O1" s="2"/>
      <c r="P1" s="2"/>
      <c r="Q1" s="2"/>
      <c r="R1" s="2"/>
      <c r="S1" s="2"/>
      <c r="T1" s="2"/>
      <c r="U1" s="2"/>
      <c r="V1" s="2"/>
      <c r="W1" s="2"/>
      <c r="X1" s="2"/>
    </row>
    <row r="2" ht="21.0" customHeight="1">
      <c r="A2" s="6" t="str">
        <f>HYPERLINK("https://docs.google.com/forms/d/1WPdDJsTC_5d4N5b0mDpgSJmzwpliwg8oRtCHHp5iVrU/viewform?usp=send_form","This document has now migrated due to the amount of information within it. Please click anywhere on this text to sign up for edit access to the new one.  Any questions please email: justine@standbytaskforce.com.     Many thanks")</f>
        <v>This document has now migrated due to the amount of information within it. Please click anywhere on this text to sign up for edit access to the new one.  Any questions please email: justine@standbytaskforce.com.     Many thanks</v>
      </c>
      <c r="E2" s="2"/>
      <c r="F2" s="2"/>
      <c r="G2" s="2"/>
      <c r="H2" s="2"/>
      <c r="I2" s="2"/>
      <c r="J2" s="2"/>
      <c r="K2" s="2"/>
      <c r="L2" s="2"/>
      <c r="M2" s="2"/>
      <c r="N2" s="2"/>
      <c r="O2" s="2"/>
      <c r="P2" s="2"/>
      <c r="Q2" s="2"/>
      <c r="R2" s="2"/>
      <c r="S2" s="2"/>
      <c r="T2" s="2"/>
      <c r="U2" s="2"/>
      <c r="V2" s="2"/>
      <c r="W2" s="2"/>
      <c r="X2" s="2"/>
    </row>
    <row r="3" ht="21.0" customHeight="1">
      <c r="A3" s="8" t="s">
        <v>2</v>
      </c>
      <c r="B3" s="10"/>
      <c r="C3" s="10"/>
      <c r="D3" s="10"/>
      <c r="E3" s="12"/>
      <c r="F3" s="12"/>
      <c r="G3" s="12"/>
      <c r="H3" s="12"/>
      <c r="I3" s="12"/>
      <c r="J3" s="12"/>
      <c r="K3" s="12"/>
      <c r="L3" s="12"/>
      <c r="M3" s="12"/>
      <c r="N3" s="12"/>
      <c r="O3" s="12"/>
      <c r="P3" s="12"/>
      <c r="Q3" s="12"/>
      <c r="R3" s="12"/>
      <c r="S3" s="12"/>
      <c r="T3" s="12"/>
      <c r="U3" s="12"/>
      <c r="V3" s="12"/>
      <c r="W3" s="12"/>
      <c r="X3" s="12"/>
      <c r="Y3" s="14"/>
      <c r="Z3" s="14"/>
      <c r="AA3" s="14"/>
    </row>
    <row r="4">
      <c r="A4" s="13" t="s">
        <v>17</v>
      </c>
      <c r="B4" s="13" t="s">
        <v>18</v>
      </c>
      <c r="C4" s="13" t="s">
        <v>19</v>
      </c>
      <c r="D4" s="13" t="s">
        <v>20</v>
      </c>
      <c r="E4" s="13" t="s">
        <v>21</v>
      </c>
      <c r="F4" s="13" t="s">
        <v>22</v>
      </c>
      <c r="G4" s="13" t="s">
        <v>23</v>
      </c>
    </row>
    <row r="5">
      <c r="A5" s="16" t="s">
        <v>24</v>
      </c>
      <c r="B5" s="16"/>
      <c r="C5" s="16"/>
      <c r="D5" s="16"/>
      <c r="E5" s="18"/>
      <c r="F5" s="18"/>
      <c r="G5" s="18"/>
      <c r="H5" s="18"/>
      <c r="I5" s="18"/>
      <c r="J5" s="18"/>
      <c r="K5" s="18"/>
      <c r="L5" s="18"/>
      <c r="M5" s="18"/>
      <c r="N5" s="18"/>
      <c r="O5" s="18"/>
      <c r="P5" s="18"/>
      <c r="Q5" s="18"/>
      <c r="R5" s="18"/>
      <c r="S5" s="18"/>
      <c r="T5" s="18"/>
      <c r="U5" s="18"/>
      <c r="V5" s="18"/>
      <c r="W5" s="18"/>
      <c r="X5" s="18"/>
      <c r="Y5" s="18"/>
    </row>
    <row r="6">
      <c r="A6" s="13"/>
      <c r="B6" s="13"/>
      <c r="C6" s="13"/>
      <c r="D6" s="13"/>
      <c r="E6" s="19"/>
      <c r="G6" s="20"/>
    </row>
    <row r="7">
      <c r="A7" s="21" t="s">
        <v>70</v>
      </c>
      <c r="B7" s="21" t="s">
        <v>80</v>
      </c>
      <c r="C7" s="13" t="s">
        <v>81</v>
      </c>
      <c r="D7" s="22" t="s">
        <v>86</v>
      </c>
      <c r="E7" s="19"/>
      <c r="F7" s="21" t="s">
        <v>95</v>
      </c>
      <c r="G7" s="20"/>
    </row>
    <row r="8">
      <c r="A8" s="21" t="s">
        <v>96</v>
      </c>
      <c r="B8" s="21" t="s">
        <v>80</v>
      </c>
      <c r="C8" s="13" t="s">
        <v>81</v>
      </c>
      <c r="D8" s="24" t="s">
        <v>97</v>
      </c>
      <c r="E8" s="19"/>
      <c r="F8" s="21" t="s">
        <v>99</v>
      </c>
      <c r="G8" s="20"/>
    </row>
    <row r="9">
      <c r="A9" s="21" t="s">
        <v>100</v>
      </c>
      <c r="B9" s="21" t="s">
        <v>80</v>
      </c>
      <c r="C9" s="13" t="s">
        <v>81</v>
      </c>
      <c r="D9" s="22" t="s">
        <v>101</v>
      </c>
      <c r="E9" s="19"/>
      <c r="F9" s="21" t="s">
        <v>104</v>
      </c>
      <c r="G9" s="20"/>
    </row>
    <row r="10">
      <c r="A10" s="21" t="s">
        <v>70</v>
      </c>
      <c r="B10" s="21" t="s">
        <v>106</v>
      </c>
      <c r="C10" s="13" t="s">
        <v>81</v>
      </c>
      <c r="D10" s="22" t="s">
        <v>109</v>
      </c>
      <c r="E10" s="19"/>
      <c r="F10" s="21" t="s">
        <v>95</v>
      </c>
      <c r="G10" s="20"/>
    </row>
    <row r="11">
      <c r="A11" s="21" t="s">
        <v>96</v>
      </c>
      <c r="B11" s="21" t="s">
        <v>106</v>
      </c>
      <c r="C11" s="13" t="s">
        <v>81</v>
      </c>
      <c r="D11" s="24" t="s">
        <v>117</v>
      </c>
      <c r="E11" s="19"/>
      <c r="F11" s="21" t="s">
        <v>124</v>
      </c>
      <c r="G11" s="20"/>
    </row>
    <row r="12">
      <c r="A12" s="21" t="s">
        <v>100</v>
      </c>
      <c r="B12" s="21" t="s">
        <v>106</v>
      </c>
      <c r="C12" s="13" t="s">
        <v>81</v>
      </c>
      <c r="D12" s="22" t="s">
        <v>130</v>
      </c>
      <c r="E12" s="19"/>
      <c r="F12" s="21" t="s">
        <v>136</v>
      </c>
      <c r="G12" s="20"/>
    </row>
    <row r="13">
      <c r="A13" s="21" t="s">
        <v>140</v>
      </c>
      <c r="B13" s="21" t="s">
        <v>106</v>
      </c>
      <c r="C13" s="13" t="s">
        <v>81</v>
      </c>
      <c r="D13" s="22" t="s">
        <v>143</v>
      </c>
      <c r="E13" s="19"/>
      <c r="F13" s="21" t="s">
        <v>136</v>
      </c>
      <c r="G13" s="20"/>
    </row>
    <row r="14">
      <c r="A14" s="21" t="s">
        <v>70</v>
      </c>
      <c r="B14" s="21" t="s">
        <v>151</v>
      </c>
      <c r="C14" s="13" t="s">
        <v>81</v>
      </c>
      <c r="D14" s="22" t="s">
        <v>155</v>
      </c>
      <c r="E14" s="19"/>
      <c r="F14" s="21" t="s">
        <v>160</v>
      </c>
      <c r="G14" s="20"/>
    </row>
    <row r="15">
      <c r="A15" s="21" t="s">
        <v>96</v>
      </c>
      <c r="B15" s="21" t="s">
        <v>151</v>
      </c>
      <c r="C15" s="13" t="s">
        <v>81</v>
      </c>
      <c r="D15" s="22" t="s">
        <v>166</v>
      </c>
      <c r="E15" s="19"/>
      <c r="F15" s="21" t="s">
        <v>172</v>
      </c>
      <c r="G15" s="20"/>
    </row>
    <row r="16">
      <c r="A16" s="13" t="s">
        <v>176</v>
      </c>
      <c r="B16" s="13" t="s">
        <v>80</v>
      </c>
      <c r="C16" s="13" t="s">
        <v>179</v>
      </c>
      <c r="D16" s="13" t="s">
        <v>180</v>
      </c>
      <c r="E16" s="19"/>
      <c r="F16" s="26" t="s">
        <v>183</v>
      </c>
      <c r="G16" s="20"/>
    </row>
    <row r="17">
      <c r="A17" s="13" t="s">
        <v>176</v>
      </c>
      <c r="B17" s="13" t="s">
        <v>106</v>
      </c>
      <c r="C17" s="13" t="s">
        <v>179</v>
      </c>
      <c r="D17" s="13" t="s">
        <v>194</v>
      </c>
      <c r="E17" s="19"/>
      <c r="F17" s="26" t="s">
        <v>183</v>
      </c>
      <c r="G17" s="20"/>
    </row>
    <row r="18">
      <c r="A18" s="13" t="s">
        <v>176</v>
      </c>
      <c r="B18" s="13" t="s">
        <v>151</v>
      </c>
      <c r="C18" s="13"/>
      <c r="D18" s="13" t="s">
        <v>198</v>
      </c>
      <c r="E18" s="19"/>
      <c r="F18" s="13" t="s">
        <v>199</v>
      </c>
      <c r="G18" s="20"/>
    </row>
    <row r="19">
      <c r="A19" s="13" t="s">
        <v>202</v>
      </c>
      <c r="B19" s="13" t="s">
        <v>203</v>
      </c>
      <c r="C19" s="13" t="s">
        <v>81</v>
      </c>
      <c r="D19" s="27" t="s">
        <v>207</v>
      </c>
      <c r="E19" s="19"/>
      <c r="G19" s="20"/>
    </row>
    <row r="20">
      <c r="A20" s="13" t="s">
        <v>238</v>
      </c>
      <c r="B20" s="13" t="s">
        <v>203</v>
      </c>
      <c r="C20" s="13" t="s">
        <v>81</v>
      </c>
      <c r="D20" s="27" t="s">
        <v>243</v>
      </c>
      <c r="E20" s="19"/>
      <c r="G20" s="20"/>
    </row>
    <row r="21">
      <c r="A21" s="13" t="s">
        <v>244</v>
      </c>
      <c r="B21" s="13" t="s">
        <v>203</v>
      </c>
      <c r="C21" s="13" t="s">
        <v>81</v>
      </c>
      <c r="D21" s="27" t="s">
        <v>247</v>
      </c>
      <c r="E21" s="19"/>
      <c r="G21" s="20"/>
    </row>
    <row r="22">
      <c r="A22" s="13" t="s">
        <v>252</v>
      </c>
      <c r="B22" s="13" t="s">
        <v>203</v>
      </c>
      <c r="C22" s="13" t="s">
        <v>81</v>
      </c>
      <c r="D22" s="27" t="s">
        <v>256</v>
      </c>
      <c r="E22" s="19"/>
      <c r="G22" s="20"/>
    </row>
    <row r="23">
      <c r="A23" s="13" t="s">
        <v>258</v>
      </c>
      <c r="B23" s="13" t="s">
        <v>203</v>
      </c>
      <c r="C23" s="13" t="s">
        <v>81</v>
      </c>
      <c r="D23" s="27" t="s">
        <v>259</v>
      </c>
      <c r="E23" s="19"/>
      <c r="G23" s="20"/>
    </row>
    <row r="24">
      <c r="A24" s="13" t="s">
        <v>264</v>
      </c>
      <c r="B24" s="13" t="s">
        <v>203</v>
      </c>
      <c r="C24" s="13" t="s">
        <v>81</v>
      </c>
      <c r="D24" s="27" t="s">
        <v>269</v>
      </c>
      <c r="E24" s="19"/>
      <c r="G24" s="20"/>
    </row>
    <row r="25">
      <c r="A25" s="13" t="s">
        <v>274</v>
      </c>
      <c r="B25" s="13" t="s">
        <v>203</v>
      </c>
      <c r="C25" s="13" t="s">
        <v>81</v>
      </c>
      <c r="D25" s="27" t="s">
        <v>277</v>
      </c>
      <c r="E25" s="19"/>
      <c r="G25" s="20"/>
    </row>
    <row r="26">
      <c r="A26" s="13" t="s">
        <v>284</v>
      </c>
      <c r="B26" s="13" t="s">
        <v>151</v>
      </c>
      <c r="C26" s="13" t="s">
        <v>81</v>
      </c>
      <c r="D26" s="27" t="s">
        <v>288</v>
      </c>
      <c r="E26" s="19"/>
      <c r="G26" s="20"/>
    </row>
    <row r="27">
      <c r="A27" s="13" t="s">
        <v>284</v>
      </c>
      <c r="B27" s="13" t="s">
        <v>80</v>
      </c>
      <c r="C27" s="13" t="s">
        <v>81</v>
      </c>
      <c r="D27" s="27" t="s">
        <v>297</v>
      </c>
      <c r="E27" s="19"/>
      <c r="G27" s="20"/>
    </row>
    <row r="28">
      <c r="A28" s="13" t="s">
        <v>284</v>
      </c>
      <c r="B28" s="13" t="s">
        <v>106</v>
      </c>
      <c r="C28" s="13" t="s">
        <v>81</v>
      </c>
      <c r="D28" s="27" t="s">
        <v>303</v>
      </c>
      <c r="E28" s="19"/>
      <c r="G28" s="20"/>
    </row>
    <row r="29">
      <c r="A29" s="13"/>
      <c r="B29" s="13"/>
      <c r="C29" s="13"/>
      <c r="D29" s="13"/>
      <c r="E29" s="19"/>
      <c r="G29" s="20"/>
    </row>
    <row r="30">
      <c r="A30" s="13" t="s">
        <v>311</v>
      </c>
      <c r="B30" s="13" t="s">
        <v>313</v>
      </c>
      <c r="C30" s="13" t="s">
        <v>179</v>
      </c>
      <c r="D30" s="27" t="s">
        <v>316</v>
      </c>
      <c r="E30" s="19"/>
      <c r="G30" s="20"/>
    </row>
    <row r="31">
      <c r="A31" s="13" t="s">
        <v>321</v>
      </c>
      <c r="B31" s="13" t="s">
        <v>313</v>
      </c>
      <c r="C31" s="13" t="s">
        <v>322</v>
      </c>
      <c r="D31" s="27" t="s">
        <v>323</v>
      </c>
      <c r="E31" s="19"/>
      <c r="G31" s="20"/>
    </row>
    <row r="32">
      <c r="A32" s="13" t="s">
        <v>329</v>
      </c>
      <c r="B32" s="13" t="s">
        <v>313</v>
      </c>
      <c r="C32" s="13"/>
      <c r="D32" s="27" t="s">
        <v>334</v>
      </c>
      <c r="E32" s="19"/>
      <c r="G32" s="20"/>
    </row>
    <row r="33">
      <c r="A33" s="13"/>
      <c r="B33" s="13"/>
      <c r="C33" s="13"/>
      <c r="D33" s="13"/>
      <c r="E33" s="19"/>
      <c r="G33" s="20"/>
    </row>
    <row r="34">
      <c r="A34" s="30" t="s">
        <v>343</v>
      </c>
      <c r="B34" s="31"/>
      <c r="C34" s="31"/>
      <c r="D34" s="31"/>
      <c r="E34" s="34"/>
      <c r="F34" s="34"/>
      <c r="G34" s="34"/>
      <c r="H34" s="34"/>
      <c r="I34" s="34"/>
      <c r="J34" s="34"/>
      <c r="K34" s="34"/>
      <c r="L34" s="34"/>
      <c r="M34" s="34"/>
      <c r="N34" s="34"/>
      <c r="O34" s="34"/>
      <c r="P34" s="34"/>
      <c r="Q34" s="34"/>
      <c r="R34" s="34"/>
      <c r="S34" s="34"/>
      <c r="T34" s="34"/>
      <c r="U34" s="34"/>
      <c r="V34" s="34"/>
      <c r="W34" s="34"/>
      <c r="X34" s="34"/>
      <c r="Y34" s="34"/>
    </row>
    <row r="35">
      <c r="A35" s="13" t="s">
        <v>383</v>
      </c>
      <c r="B35" s="13" t="s">
        <v>385</v>
      </c>
      <c r="C35" s="13" t="s">
        <v>387</v>
      </c>
      <c r="D35" s="27" t="s">
        <v>390</v>
      </c>
      <c r="E35" s="13" t="s">
        <v>397</v>
      </c>
      <c r="F35" s="13" t="s">
        <v>398</v>
      </c>
      <c r="G35" s="13" t="s">
        <v>399</v>
      </c>
    </row>
    <row r="36">
      <c r="A36" s="13" t="s">
        <v>383</v>
      </c>
      <c r="B36" s="13" t="s">
        <v>385</v>
      </c>
      <c r="C36" s="13" t="s">
        <v>402</v>
      </c>
      <c r="D36" s="27" t="s">
        <v>405</v>
      </c>
      <c r="E36" s="13" t="s">
        <v>409</v>
      </c>
      <c r="F36" s="13" t="s">
        <v>411</v>
      </c>
      <c r="G36" s="13" t="s">
        <v>399</v>
      </c>
    </row>
    <row r="37">
      <c r="A37" s="13" t="s">
        <v>414</v>
      </c>
      <c r="B37" s="13" t="s">
        <v>385</v>
      </c>
      <c r="C37" s="13" t="s">
        <v>415</v>
      </c>
      <c r="D37" s="27" t="s">
        <v>416</v>
      </c>
      <c r="E37" s="13" t="s">
        <v>409</v>
      </c>
      <c r="F37" s="13" t="s">
        <v>418</v>
      </c>
      <c r="G37" s="13" t="s">
        <v>399</v>
      </c>
    </row>
    <row r="38">
      <c r="A38" s="13" t="s">
        <v>421</v>
      </c>
      <c r="B38" s="13" t="s">
        <v>385</v>
      </c>
      <c r="C38" s="13" t="s">
        <v>415</v>
      </c>
      <c r="D38" s="13" t="s">
        <v>429</v>
      </c>
      <c r="E38" s="13" t="s">
        <v>409</v>
      </c>
      <c r="F38" s="13" t="s">
        <v>433</v>
      </c>
      <c r="G38" s="13" t="s">
        <v>399</v>
      </c>
    </row>
    <row r="39">
      <c r="A39" s="13" t="s">
        <v>435</v>
      </c>
      <c r="B39" s="13" t="s">
        <v>385</v>
      </c>
      <c r="C39" s="13" t="s">
        <v>415</v>
      </c>
      <c r="D39" s="27" t="s">
        <v>441</v>
      </c>
      <c r="E39" s="13" t="s">
        <v>409</v>
      </c>
      <c r="F39" s="13" t="s">
        <v>444</v>
      </c>
      <c r="G39" s="13" t="s">
        <v>399</v>
      </c>
    </row>
    <row r="40">
      <c r="A40" s="13" t="s">
        <v>447</v>
      </c>
      <c r="B40" s="13" t="s">
        <v>385</v>
      </c>
      <c r="C40" s="13" t="s">
        <v>415</v>
      </c>
      <c r="D40" s="27" t="s">
        <v>450</v>
      </c>
      <c r="E40" s="13" t="s">
        <v>409</v>
      </c>
      <c r="F40" s="13" t="s">
        <v>451</v>
      </c>
      <c r="G40" s="13" t="s">
        <v>399</v>
      </c>
    </row>
    <row r="41">
      <c r="A41" s="13" t="s">
        <v>452</v>
      </c>
      <c r="B41" s="13" t="s">
        <v>125</v>
      </c>
      <c r="C41" s="13" t="s">
        <v>454</v>
      </c>
      <c r="D41" s="27" t="s">
        <v>455</v>
      </c>
      <c r="E41" s="19">
        <v>41871.0</v>
      </c>
      <c r="F41" s="13" t="s">
        <v>461</v>
      </c>
      <c r="G41" s="13" t="s">
        <v>463</v>
      </c>
    </row>
    <row r="42">
      <c r="A42" s="13" t="s">
        <v>465</v>
      </c>
      <c r="B42" s="13" t="s">
        <v>466</v>
      </c>
      <c r="C42" s="13" t="s">
        <v>402</v>
      </c>
      <c r="D42" s="27" t="s">
        <v>469</v>
      </c>
      <c r="F42" s="13" t="s">
        <v>479</v>
      </c>
      <c r="G42" s="13" t="s">
        <v>399</v>
      </c>
    </row>
    <row r="43">
      <c r="A43" s="43" t="s">
        <v>482</v>
      </c>
      <c r="B43" s="13" t="s">
        <v>499</v>
      </c>
      <c r="C43" s="13" t="s">
        <v>402</v>
      </c>
      <c r="D43" s="27" t="s">
        <v>503</v>
      </c>
    </row>
    <row r="44">
      <c r="A44" s="13" t="s">
        <v>510</v>
      </c>
      <c r="B44" s="13" t="s">
        <v>125</v>
      </c>
      <c r="C44" s="13" t="s">
        <v>402</v>
      </c>
      <c r="D44" s="27" t="s">
        <v>516</v>
      </c>
    </row>
    <row r="45">
      <c r="A45" s="13" t="s">
        <v>523</v>
      </c>
      <c r="B45" s="13" t="s">
        <v>125</v>
      </c>
      <c r="D45" s="27" t="s">
        <v>525</v>
      </c>
    </row>
    <row r="46">
      <c r="A46" s="13" t="s">
        <v>528</v>
      </c>
      <c r="B46" s="13" t="s">
        <v>125</v>
      </c>
      <c r="C46" s="13" t="s">
        <v>531</v>
      </c>
      <c r="D46" s="27" t="s">
        <v>532</v>
      </c>
    </row>
    <row r="47">
      <c r="A47" s="13" t="s">
        <v>536</v>
      </c>
      <c r="C47" s="13" t="s">
        <v>538</v>
      </c>
      <c r="D47" s="27" t="s">
        <v>539</v>
      </c>
    </row>
    <row r="48">
      <c r="A48" s="13" t="s">
        <v>542</v>
      </c>
      <c r="B48" s="13" t="s">
        <v>543</v>
      </c>
      <c r="C48" s="13" t="s">
        <v>545</v>
      </c>
      <c r="D48" s="13" t="s">
        <v>547</v>
      </c>
    </row>
    <row r="49">
      <c r="A49" s="13" t="s">
        <v>311</v>
      </c>
      <c r="B49" s="13" t="s">
        <v>313</v>
      </c>
      <c r="C49" s="13" t="s">
        <v>179</v>
      </c>
      <c r="D49" s="27" t="s">
        <v>316</v>
      </c>
      <c r="E49" s="19"/>
      <c r="G49" s="20"/>
    </row>
    <row r="50">
      <c r="A50" s="13" t="s">
        <v>552</v>
      </c>
      <c r="B50" s="13" t="s">
        <v>313</v>
      </c>
      <c r="C50" s="13" t="s">
        <v>554</v>
      </c>
      <c r="D50" s="27" t="s">
        <v>557</v>
      </c>
    </row>
    <row r="51">
      <c r="A51" s="13" t="s">
        <v>563</v>
      </c>
      <c r="B51" s="13" t="s">
        <v>313</v>
      </c>
      <c r="C51" s="13" t="s">
        <v>566</v>
      </c>
      <c r="D51" s="27" t="s">
        <v>323</v>
      </c>
    </row>
    <row r="52">
      <c r="A52" s="13" t="s">
        <v>573</v>
      </c>
      <c r="B52" s="13" t="s">
        <v>313</v>
      </c>
      <c r="C52" s="13" t="s">
        <v>415</v>
      </c>
      <c r="D52" s="27" t="s">
        <v>577</v>
      </c>
    </row>
    <row r="53">
      <c r="A53" s="13" t="s">
        <v>583</v>
      </c>
      <c r="B53" s="13" t="s">
        <v>313</v>
      </c>
      <c r="C53" s="13" t="s">
        <v>585</v>
      </c>
      <c r="D53" s="27" t="s">
        <v>587</v>
      </c>
      <c r="F53" s="13" t="s">
        <v>591</v>
      </c>
    </row>
    <row r="54">
      <c r="A54" s="16" t="s">
        <v>80</v>
      </c>
      <c r="B54" s="16"/>
      <c r="C54" s="16"/>
      <c r="D54" s="16"/>
      <c r="E54" s="18"/>
      <c r="F54" s="18"/>
      <c r="G54" s="18"/>
      <c r="H54" s="18"/>
      <c r="I54" s="18"/>
      <c r="J54" s="18"/>
      <c r="K54" s="18"/>
      <c r="L54" s="18"/>
      <c r="M54" s="18"/>
      <c r="N54" s="18"/>
      <c r="O54" s="18"/>
      <c r="P54" s="18"/>
      <c r="Q54" s="18"/>
      <c r="R54" s="18"/>
      <c r="S54" s="18"/>
      <c r="T54" s="18"/>
      <c r="U54" s="18"/>
      <c r="V54" s="18"/>
      <c r="W54" s="18"/>
      <c r="X54" s="18"/>
      <c r="Y54" s="18"/>
    </row>
    <row r="55">
      <c r="A55" s="13" t="s">
        <v>602</v>
      </c>
      <c r="B55" s="13" t="s">
        <v>80</v>
      </c>
      <c r="C55" s="13" t="s">
        <v>454</v>
      </c>
      <c r="D55" s="27" t="s">
        <v>608</v>
      </c>
      <c r="E55" s="19">
        <v>41010.0</v>
      </c>
      <c r="G55" s="20" t="s">
        <v>613</v>
      </c>
    </row>
    <row r="56">
      <c r="A56" s="13" t="s">
        <v>615</v>
      </c>
      <c r="B56" s="13" t="s">
        <v>80</v>
      </c>
      <c r="C56" s="13" t="s">
        <v>454</v>
      </c>
      <c r="D56" s="27" t="s">
        <v>620</v>
      </c>
      <c r="E56" s="19">
        <v>41183.0</v>
      </c>
      <c r="G56" s="20" t="s">
        <v>613</v>
      </c>
    </row>
    <row r="57">
      <c r="A57" s="13" t="s">
        <v>628</v>
      </c>
      <c r="B57" s="13" t="s">
        <v>80</v>
      </c>
      <c r="C57" s="13" t="s">
        <v>454</v>
      </c>
      <c r="D57" s="27" t="s">
        <v>631</v>
      </c>
      <c r="E57" s="19">
        <v>41183.0</v>
      </c>
      <c r="G57" s="20" t="s">
        <v>613</v>
      </c>
    </row>
    <row r="58">
      <c r="A58" s="13" t="s">
        <v>637</v>
      </c>
      <c r="B58" s="13" t="s">
        <v>80</v>
      </c>
      <c r="C58" s="13" t="s">
        <v>454</v>
      </c>
      <c r="D58" s="27" t="s">
        <v>641</v>
      </c>
      <c r="E58" s="19">
        <v>41010.0</v>
      </c>
      <c r="F58" s="47"/>
      <c r="G58" s="20" t="s">
        <v>613</v>
      </c>
    </row>
    <row r="59">
      <c r="A59" s="13" t="s">
        <v>664</v>
      </c>
      <c r="B59" s="13" t="s">
        <v>80</v>
      </c>
      <c r="C59" s="13" t="s">
        <v>454</v>
      </c>
      <c r="D59" s="27" t="s">
        <v>669</v>
      </c>
      <c r="E59" s="19">
        <v>41017.0</v>
      </c>
      <c r="G59" s="20" t="s">
        <v>613</v>
      </c>
    </row>
    <row r="60">
      <c r="A60" s="13" t="s">
        <v>677</v>
      </c>
      <c r="B60" s="13" t="s">
        <v>80</v>
      </c>
      <c r="C60" s="13" t="s">
        <v>680</v>
      </c>
      <c r="D60" s="27" t="s">
        <v>682</v>
      </c>
      <c r="E60" s="19">
        <v>41852.0</v>
      </c>
      <c r="F60" s="13" t="s">
        <v>687</v>
      </c>
      <c r="G60" s="13" t="s">
        <v>689</v>
      </c>
    </row>
    <row r="61">
      <c r="A61" s="13" t="s">
        <v>693</v>
      </c>
      <c r="B61" s="13" t="s">
        <v>80</v>
      </c>
      <c r="C61" s="13" t="s">
        <v>454</v>
      </c>
      <c r="D61" s="27" t="s">
        <v>697</v>
      </c>
      <c r="E61" s="13" t="s">
        <v>409</v>
      </c>
      <c r="G61" s="13" t="s">
        <v>399</v>
      </c>
    </row>
    <row r="62">
      <c r="A62" s="13" t="s">
        <v>693</v>
      </c>
      <c r="B62" s="13" t="s">
        <v>80</v>
      </c>
      <c r="C62" s="13" t="s">
        <v>387</v>
      </c>
      <c r="D62" s="27" t="s">
        <v>709</v>
      </c>
      <c r="E62" s="13" t="s">
        <v>409</v>
      </c>
      <c r="G62" s="13" t="s">
        <v>399</v>
      </c>
    </row>
    <row r="63">
      <c r="A63" s="13" t="s">
        <v>716</v>
      </c>
      <c r="B63" s="13" t="s">
        <v>80</v>
      </c>
      <c r="C63" s="13" t="s">
        <v>721</v>
      </c>
      <c r="D63" s="27" t="s">
        <v>723</v>
      </c>
      <c r="E63" s="19">
        <v>41821.0</v>
      </c>
      <c r="F63" s="13" t="s">
        <v>730</v>
      </c>
      <c r="G63" s="13" t="s">
        <v>732</v>
      </c>
    </row>
    <row r="64">
      <c r="A64" s="13" t="s">
        <v>733</v>
      </c>
      <c r="B64" s="13" t="s">
        <v>80</v>
      </c>
      <c r="C64" s="13" t="s">
        <v>454</v>
      </c>
      <c r="D64" s="27" t="s">
        <v>737</v>
      </c>
      <c r="E64" s="19">
        <v>41017.0</v>
      </c>
      <c r="G64" s="20" t="s">
        <v>613</v>
      </c>
    </row>
    <row r="65">
      <c r="A65" s="50" t="s">
        <v>747</v>
      </c>
      <c r="B65" s="50" t="s">
        <v>80</v>
      </c>
      <c r="C65" s="50" t="s">
        <v>454</v>
      </c>
      <c r="D65" s="52" t="s">
        <v>767</v>
      </c>
      <c r="E65" s="54">
        <v>41010.0</v>
      </c>
      <c r="F65" s="55" t="s">
        <v>812</v>
      </c>
      <c r="G65" s="20" t="s">
        <v>613</v>
      </c>
      <c r="H65" s="57"/>
      <c r="I65" s="57"/>
      <c r="J65" s="57"/>
      <c r="K65" s="57"/>
      <c r="L65" s="57"/>
      <c r="M65" s="57"/>
      <c r="N65" s="57"/>
      <c r="O65" s="57"/>
      <c r="P65" s="57"/>
      <c r="Q65" s="57"/>
      <c r="R65" s="57"/>
      <c r="S65" s="57"/>
      <c r="T65" s="57"/>
      <c r="U65" s="57"/>
      <c r="V65" s="57"/>
      <c r="W65" s="57"/>
      <c r="X65" s="57"/>
      <c r="Y65" s="57"/>
      <c r="Z65" s="57"/>
      <c r="AA65" s="57"/>
    </row>
    <row r="66">
      <c r="A66" s="13" t="s">
        <v>829</v>
      </c>
      <c r="B66" s="13" t="s">
        <v>80</v>
      </c>
      <c r="C66" s="13" t="s">
        <v>454</v>
      </c>
      <c r="D66" s="27" t="s">
        <v>833</v>
      </c>
      <c r="E66" s="19">
        <v>41010.0</v>
      </c>
      <c r="F66" s="13"/>
      <c r="G66" s="20" t="s">
        <v>613</v>
      </c>
    </row>
    <row r="67">
      <c r="A67" s="13"/>
      <c r="B67" s="13"/>
      <c r="C67" s="13"/>
      <c r="D67" s="13"/>
      <c r="E67" s="19"/>
      <c r="G67" s="20"/>
    </row>
    <row r="68">
      <c r="A68" s="59" t="s">
        <v>151</v>
      </c>
      <c r="B68" s="60"/>
      <c r="C68" s="60"/>
      <c r="D68" s="60"/>
      <c r="E68" s="61"/>
      <c r="F68" s="61"/>
      <c r="G68" s="61"/>
      <c r="H68" s="61"/>
      <c r="I68" s="61"/>
      <c r="J68" s="61"/>
      <c r="K68" s="61"/>
      <c r="L68" s="61"/>
      <c r="M68" s="61"/>
      <c r="N68" s="61"/>
      <c r="O68" s="61"/>
      <c r="P68" s="61"/>
      <c r="Q68" s="61"/>
      <c r="R68" s="61"/>
      <c r="S68" s="61"/>
      <c r="T68" s="61"/>
      <c r="U68" s="61"/>
      <c r="V68" s="61"/>
      <c r="W68" s="61"/>
      <c r="X68" s="61"/>
      <c r="Y68" s="61"/>
    </row>
    <row r="69">
      <c r="A69" s="13" t="s">
        <v>890</v>
      </c>
      <c r="B69" s="13" t="s">
        <v>151</v>
      </c>
      <c r="C69" s="13" t="s">
        <v>454</v>
      </c>
      <c r="D69" s="27" t="s">
        <v>891</v>
      </c>
      <c r="E69" s="19">
        <v>39083.0</v>
      </c>
      <c r="G69" s="20" t="s">
        <v>613</v>
      </c>
    </row>
    <row r="70">
      <c r="A70" s="13" t="s">
        <v>901</v>
      </c>
      <c r="B70" s="13" t="s">
        <v>151</v>
      </c>
      <c r="C70" s="13" t="s">
        <v>454</v>
      </c>
      <c r="D70" s="27" t="s">
        <v>907</v>
      </c>
      <c r="E70" s="19">
        <v>39083.0</v>
      </c>
      <c r="F70" s="13"/>
      <c r="G70" s="20" t="s">
        <v>613</v>
      </c>
    </row>
    <row r="71">
      <c r="A71" s="13" t="s">
        <v>917</v>
      </c>
      <c r="B71" s="13" t="s">
        <v>151</v>
      </c>
      <c r="C71" s="13" t="s">
        <v>454</v>
      </c>
      <c r="D71" s="27" t="s">
        <v>922</v>
      </c>
      <c r="E71" s="19">
        <v>40544.0</v>
      </c>
      <c r="G71" s="20" t="s">
        <v>613</v>
      </c>
    </row>
    <row r="72">
      <c r="A72" s="13" t="s">
        <v>925</v>
      </c>
      <c r="B72" s="13" t="s">
        <v>151</v>
      </c>
      <c r="C72" s="13" t="s">
        <v>454</v>
      </c>
      <c r="D72" s="27" t="s">
        <v>928</v>
      </c>
      <c r="E72" s="19">
        <v>40544.0</v>
      </c>
      <c r="G72" s="20" t="s">
        <v>613</v>
      </c>
    </row>
    <row r="73">
      <c r="A73" s="13" t="s">
        <v>930</v>
      </c>
      <c r="B73" s="13" t="s">
        <v>151</v>
      </c>
      <c r="C73" s="13" t="s">
        <v>454</v>
      </c>
      <c r="D73" s="27" t="s">
        <v>932</v>
      </c>
      <c r="E73" s="19">
        <v>39083.0</v>
      </c>
      <c r="F73" s="13"/>
      <c r="G73" s="20" t="s">
        <v>939</v>
      </c>
    </row>
    <row r="74">
      <c r="A74" s="13" t="s">
        <v>942</v>
      </c>
      <c r="B74" s="13" t="s">
        <v>151</v>
      </c>
      <c r="C74" s="13" t="s">
        <v>454</v>
      </c>
      <c r="D74" s="27" t="s">
        <v>945</v>
      </c>
      <c r="E74" s="19">
        <v>39083.0</v>
      </c>
      <c r="G74" s="20" t="s">
        <v>939</v>
      </c>
    </row>
    <row r="75">
      <c r="A75" s="13" t="s">
        <v>954</v>
      </c>
      <c r="B75" s="13" t="s">
        <v>151</v>
      </c>
      <c r="C75" s="13" t="s">
        <v>454</v>
      </c>
      <c r="D75" s="27" t="s">
        <v>957</v>
      </c>
      <c r="E75" s="19">
        <v>38353.0</v>
      </c>
      <c r="G75" s="20" t="s">
        <v>613</v>
      </c>
    </row>
    <row r="76">
      <c r="A76" s="13" t="s">
        <v>964</v>
      </c>
      <c r="B76" s="13" t="s">
        <v>151</v>
      </c>
      <c r="C76" s="13" t="s">
        <v>454</v>
      </c>
      <c r="D76" s="27" t="s">
        <v>983</v>
      </c>
      <c r="E76" s="19">
        <v>39083.0</v>
      </c>
      <c r="G76" s="20" t="s">
        <v>613</v>
      </c>
    </row>
    <row r="77">
      <c r="A77" s="13" t="s">
        <v>677</v>
      </c>
      <c r="B77" s="13" t="s">
        <v>151</v>
      </c>
      <c r="C77" s="13" t="s">
        <v>680</v>
      </c>
      <c r="D77" s="27" t="s">
        <v>998</v>
      </c>
      <c r="E77" s="19">
        <v>41852.0</v>
      </c>
      <c r="F77" s="13" t="s">
        <v>687</v>
      </c>
      <c r="G77" s="13" t="s">
        <v>689</v>
      </c>
    </row>
    <row r="78">
      <c r="A78" s="13" t="s">
        <v>383</v>
      </c>
      <c r="B78" s="13" t="s">
        <v>151</v>
      </c>
      <c r="C78" s="13" t="s">
        <v>454</v>
      </c>
      <c r="D78" s="27" t="s">
        <v>1012</v>
      </c>
      <c r="E78" s="13" t="s">
        <v>409</v>
      </c>
      <c r="G78" s="13" t="s">
        <v>399</v>
      </c>
    </row>
    <row r="79">
      <c r="A79" s="13" t="s">
        <v>383</v>
      </c>
      <c r="B79" s="13" t="s">
        <v>151</v>
      </c>
      <c r="C79" s="13" t="s">
        <v>387</v>
      </c>
      <c r="D79" s="27" t="s">
        <v>1025</v>
      </c>
      <c r="E79" s="13" t="s">
        <v>409</v>
      </c>
      <c r="G79" s="13" t="s">
        <v>399</v>
      </c>
    </row>
    <row r="80">
      <c r="A80" s="13" t="s">
        <v>716</v>
      </c>
      <c r="B80" s="13" t="s">
        <v>151</v>
      </c>
      <c r="C80" s="13" t="s">
        <v>721</v>
      </c>
      <c r="D80" s="27" t="s">
        <v>1033</v>
      </c>
      <c r="E80" s="19">
        <v>41821.0</v>
      </c>
      <c r="F80" s="13" t="s">
        <v>1039</v>
      </c>
      <c r="G80" s="13" t="s">
        <v>732</v>
      </c>
    </row>
    <row r="81">
      <c r="A81" s="13" t="s">
        <v>1041</v>
      </c>
      <c r="B81" s="13" t="s">
        <v>151</v>
      </c>
      <c r="C81" s="13" t="s">
        <v>454</v>
      </c>
      <c r="D81" s="27" t="s">
        <v>1047</v>
      </c>
      <c r="E81" s="19">
        <v>39083.0</v>
      </c>
      <c r="F81" s="13"/>
      <c r="G81" s="20" t="s">
        <v>613</v>
      </c>
    </row>
    <row r="82">
      <c r="A82" s="13" t="s">
        <v>1054</v>
      </c>
      <c r="B82" s="13" t="s">
        <v>151</v>
      </c>
      <c r="C82" s="13" t="s">
        <v>454</v>
      </c>
      <c r="D82" s="27" t="s">
        <v>1056</v>
      </c>
      <c r="E82" s="19">
        <v>40544.0</v>
      </c>
      <c r="G82" s="20" t="s">
        <v>613</v>
      </c>
    </row>
    <row r="83">
      <c r="A83" s="13" t="s">
        <v>1062</v>
      </c>
      <c r="B83" s="13" t="s">
        <v>151</v>
      </c>
      <c r="C83" s="13" t="s">
        <v>454</v>
      </c>
      <c r="D83" s="27" t="s">
        <v>1067</v>
      </c>
      <c r="E83" s="19">
        <v>39083.0</v>
      </c>
      <c r="G83" s="20" t="s">
        <v>613</v>
      </c>
    </row>
    <row r="84">
      <c r="A84" s="13" t="s">
        <v>1075</v>
      </c>
      <c r="B84" s="13" t="s">
        <v>151</v>
      </c>
      <c r="C84" s="13" t="s">
        <v>454</v>
      </c>
      <c r="D84" s="27" t="s">
        <v>1081</v>
      </c>
      <c r="E84" s="19">
        <v>40544.0</v>
      </c>
      <c r="G84" s="20" t="s">
        <v>613</v>
      </c>
    </row>
    <row r="85">
      <c r="A85" s="13" t="s">
        <v>747</v>
      </c>
      <c r="B85" s="13" t="s">
        <v>151</v>
      </c>
      <c r="C85" s="13" t="s">
        <v>454</v>
      </c>
      <c r="D85" s="27" t="s">
        <v>1091</v>
      </c>
      <c r="E85" s="19">
        <v>39083.0</v>
      </c>
      <c r="G85" s="20" t="s">
        <v>613</v>
      </c>
    </row>
    <row r="86">
      <c r="A86" s="13" t="s">
        <v>829</v>
      </c>
      <c r="B86" s="13" t="s">
        <v>151</v>
      </c>
      <c r="C86" s="13" t="s">
        <v>454</v>
      </c>
      <c r="D86" s="27" t="s">
        <v>1105</v>
      </c>
      <c r="E86" s="19">
        <v>39083.0</v>
      </c>
      <c r="G86" s="20" t="s">
        <v>1112</v>
      </c>
    </row>
    <row r="87">
      <c r="A87" s="15" t="s">
        <v>1115</v>
      </c>
      <c r="B87" s="13" t="s">
        <v>151</v>
      </c>
      <c r="C87" s="15" t="s">
        <v>1118</v>
      </c>
      <c r="D87" s="27" t="s">
        <v>1121</v>
      </c>
      <c r="E87" s="13">
        <v>2011.0</v>
      </c>
      <c r="F87" s="26" t="s">
        <v>1129</v>
      </c>
      <c r="L87" s="13" t="s">
        <v>1132</v>
      </c>
    </row>
    <row r="88">
      <c r="A88" s="15"/>
      <c r="B88" s="13"/>
      <c r="C88" s="15"/>
      <c r="D88" s="13"/>
      <c r="E88" s="13"/>
      <c r="F88" s="26"/>
      <c r="L88" s="13"/>
    </row>
    <row r="89">
      <c r="A89" s="13" t="s">
        <v>1138</v>
      </c>
      <c r="B89" s="13" t="s">
        <v>151</v>
      </c>
      <c r="C89" s="13" t="s">
        <v>454</v>
      </c>
      <c r="D89" s="65" t="s">
        <v>1144</v>
      </c>
      <c r="E89" s="13"/>
      <c r="G89" s="13"/>
    </row>
    <row r="90">
      <c r="A90" s="66" t="s">
        <v>106</v>
      </c>
      <c r="B90" s="67"/>
      <c r="C90" s="67"/>
      <c r="D90" s="67"/>
      <c r="E90" s="68"/>
      <c r="F90" s="68"/>
      <c r="G90" s="68"/>
      <c r="H90" s="68"/>
      <c r="I90" s="68"/>
      <c r="J90" s="68"/>
      <c r="K90" s="68"/>
      <c r="L90" s="68"/>
      <c r="M90" s="68"/>
      <c r="N90" s="68"/>
      <c r="O90" s="68"/>
      <c r="P90" s="68"/>
      <c r="Q90" s="68"/>
      <c r="R90" s="68"/>
      <c r="S90" s="68"/>
      <c r="T90" s="68"/>
      <c r="U90" s="68"/>
      <c r="V90" s="68"/>
      <c r="W90" s="68"/>
      <c r="X90" s="68"/>
      <c r="Y90" s="68"/>
    </row>
    <row r="91">
      <c r="A91" s="13" t="s">
        <v>1204</v>
      </c>
      <c r="B91" s="13" t="s">
        <v>106</v>
      </c>
      <c r="C91" s="13" t="s">
        <v>1207</v>
      </c>
      <c r="D91" s="27" t="s">
        <v>1210</v>
      </c>
      <c r="E91" s="19"/>
      <c r="F91" s="13"/>
      <c r="G91" s="20"/>
    </row>
    <row r="92">
      <c r="A92" s="13" t="s">
        <v>1214</v>
      </c>
      <c r="B92" s="13" t="s">
        <v>106</v>
      </c>
      <c r="C92" s="13" t="s">
        <v>454</v>
      </c>
      <c r="D92" s="27" t="s">
        <v>1220</v>
      </c>
      <c r="E92" s="19">
        <v>40909.0</v>
      </c>
      <c r="F92" s="13" t="s">
        <v>1228</v>
      </c>
      <c r="G92" s="20" t="s">
        <v>1230</v>
      </c>
    </row>
    <row r="93">
      <c r="A93" s="13" t="s">
        <v>677</v>
      </c>
      <c r="B93" s="13" t="s">
        <v>106</v>
      </c>
      <c r="C93" s="13" t="s">
        <v>680</v>
      </c>
      <c r="D93" s="27" t="s">
        <v>1235</v>
      </c>
      <c r="E93" s="19">
        <v>41852.0</v>
      </c>
      <c r="F93" s="13" t="s">
        <v>687</v>
      </c>
      <c r="G93" s="13" t="s">
        <v>689</v>
      </c>
    </row>
    <row r="94">
      <c r="A94" s="13" t="s">
        <v>383</v>
      </c>
      <c r="B94" s="13" t="s">
        <v>106</v>
      </c>
      <c r="C94" s="13" t="s">
        <v>454</v>
      </c>
      <c r="D94" s="27" t="s">
        <v>1244</v>
      </c>
      <c r="E94" s="13" t="s">
        <v>409</v>
      </c>
      <c r="G94" s="13" t="s">
        <v>399</v>
      </c>
    </row>
    <row r="95">
      <c r="A95" s="13" t="s">
        <v>383</v>
      </c>
      <c r="B95" s="13" t="s">
        <v>106</v>
      </c>
      <c r="C95" s="13" t="s">
        <v>387</v>
      </c>
      <c r="D95" s="27" t="s">
        <v>1246</v>
      </c>
      <c r="E95" s="13" t="s">
        <v>409</v>
      </c>
      <c r="G95" s="13" t="s">
        <v>399</v>
      </c>
    </row>
    <row r="96">
      <c r="A96" s="13" t="s">
        <v>716</v>
      </c>
      <c r="B96" s="13" t="s">
        <v>106</v>
      </c>
      <c r="C96" s="13" t="s">
        <v>721</v>
      </c>
      <c r="D96" s="27" t="s">
        <v>1250</v>
      </c>
      <c r="E96" s="19">
        <v>41439.0</v>
      </c>
      <c r="F96" s="13" t="s">
        <v>1251</v>
      </c>
      <c r="G96" s="13" t="s">
        <v>732</v>
      </c>
    </row>
    <row r="97">
      <c r="A97" s="69"/>
      <c r="B97" s="69"/>
      <c r="C97" s="69"/>
      <c r="D97" s="69"/>
    </row>
    <row r="98">
      <c r="A98" s="69"/>
      <c r="B98" s="69"/>
      <c r="C98" s="69"/>
      <c r="D98" s="69"/>
    </row>
    <row r="99">
      <c r="A99" s="70" t="s">
        <v>1254</v>
      </c>
      <c r="B99" s="71"/>
      <c r="C99" s="71"/>
      <c r="D99" s="71"/>
      <c r="E99" s="72"/>
      <c r="F99" s="72"/>
      <c r="G99" s="72"/>
      <c r="H99" s="72"/>
      <c r="I99" s="72"/>
      <c r="J99" s="72"/>
      <c r="K99" s="72"/>
      <c r="L99" s="72"/>
      <c r="M99" s="72"/>
      <c r="N99" s="72"/>
      <c r="O99" s="72"/>
      <c r="P99" s="72"/>
      <c r="Q99" s="72"/>
      <c r="R99" s="72"/>
      <c r="S99" s="72"/>
      <c r="T99" s="72"/>
      <c r="U99" s="72"/>
      <c r="V99" s="72"/>
      <c r="W99" s="72"/>
      <c r="X99" s="72"/>
      <c r="Y99" s="72"/>
    </row>
    <row r="100">
      <c r="A100" s="13" t="s">
        <v>1264</v>
      </c>
      <c r="B100" s="13" t="s">
        <v>1254</v>
      </c>
      <c r="C100" s="13" t="s">
        <v>1265</v>
      </c>
      <c r="D100" s="27" t="s">
        <v>1266</v>
      </c>
      <c r="E100" s="13" t="s">
        <v>1267</v>
      </c>
      <c r="G100" s="13" t="s">
        <v>1268</v>
      </c>
    </row>
    <row r="101">
      <c r="A101" s="13" t="s">
        <v>1269</v>
      </c>
      <c r="B101" s="13" t="s">
        <v>1254</v>
      </c>
      <c r="C101" s="13" t="s">
        <v>1270</v>
      </c>
      <c r="D101" s="27" t="s">
        <v>1271</v>
      </c>
      <c r="E101" s="13">
        <v>2014.0</v>
      </c>
      <c r="G101" s="13" t="s">
        <v>613</v>
      </c>
    </row>
    <row r="102">
      <c r="A102" s="13" t="s">
        <v>1272</v>
      </c>
      <c r="B102" s="13" t="s">
        <v>1254</v>
      </c>
      <c r="C102" s="13" t="s">
        <v>1270</v>
      </c>
      <c r="D102" s="27" t="s">
        <v>1273</v>
      </c>
      <c r="E102" s="13">
        <v>2014.0</v>
      </c>
      <c r="G102" s="13" t="s">
        <v>613</v>
      </c>
    </row>
    <row r="103">
      <c r="A103" s="73" t="s">
        <v>1274</v>
      </c>
      <c r="B103" s="13" t="s">
        <v>1254</v>
      </c>
      <c r="C103" s="13" t="s">
        <v>1118</v>
      </c>
      <c r="D103" s="27" t="s">
        <v>1275</v>
      </c>
      <c r="E103" s="13">
        <v>2009.0</v>
      </c>
      <c r="G103" s="13" t="s">
        <v>1276</v>
      </c>
    </row>
    <row r="104">
      <c r="A104" s="13" t="s">
        <v>677</v>
      </c>
      <c r="B104" s="13" t="s">
        <v>1254</v>
      </c>
      <c r="C104" s="13" t="s">
        <v>680</v>
      </c>
      <c r="D104" s="27" t="s">
        <v>1277</v>
      </c>
      <c r="E104" s="19">
        <v>41852.0</v>
      </c>
      <c r="F104" s="13" t="s">
        <v>1278</v>
      </c>
      <c r="G104" s="13" t="s">
        <v>689</v>
      </c>
    </row>
    <row r="105">
      <c r="A105" s="13" t="s">
        <v>716</v>
      </c>
      <c r="B105" s="13" t="s">
        <v>1254</v>
      </c>
      <c r="C105" s="13" t="s">
        <v>721</v>
      </c>
      <c r="D105" s="27" t="s">
        <v>1279</v>
      </c>
      <c r="E105" s="19">
        <v>41864.0</v>
      </c>
      <c r="F105" s="13" t="s">
        <v>1280</v>
      </c>
      <c r="G105" s="13" t="s">
        <v>732</v>
      </c>
    </row>
    <row r="106">
      <c r="A106" s="15" t="s">
        <v>1062</v>
      </c>
      <c r="B106" s="13" t="s">
        <v>1254</v>
      </c>
      <c r="C106" s="13" t="s">
        <v>1118</v>
      </c>
      <c r="D106" s="27" t="s">
        <v>1281</v>
      </c>
      <c r="E106" s="13" t="s">
        <v>1282</v>
      </c>
      <c r="F106" s="13" t="s">
        <v>1276</v>
      </c>
      <c r="G106" s="13" t="s">
        <v>1276</v>
      </c>
    </row>
    <row r="107">
      <c r="A107" s="13" t="s">
        <v>747</v>
      </c>
      <c r="B107" s="13" t="s">
        <v>1254</v>
      </c>
      <c r="C107" s="13" t="s">
        <v>1283</v>
      </c>
      <c r="D107" s="27" t="s">
        <v>1284</v>
      </c>
      <c r="E107" s="13" t="s">
        <v>1267</v>
      </c>
      <c r="G107" s="13" t="s">
        <v>1285</v>
      </c>
    </row>
    <row r="108">
      <c r="A108" s="13" t="s">
        <v>829</v>
      </c>
      <c r="B108" s="13" t="s">
        <v>1254</v>
      </c>
      <c r="C108" s="13" t="s">
        <v>1283</v>
      </c>
      <c r="D108" s="27" t="s">
        <v>1286</v>
      </c>
      <c r="E108" s="13" t="s">
        <v>1282</v>
      </c>
      <c r="F108" s="13"/>
      <c r="G108" s="13" t="s">
        <v>1287</v>
      </c>
    </row>
    <row r="109">
      <c r="B109" s="13" t="s">
        <v>1254</v>
      </c>
      <c r="D109" s="27" t="s">
        <v>1288</v>
      </c>
      <c r="E109" s="13">
        <v>2012.0</v>
      </c>
      <c r="G109" s="13" t="s">
        <v>613</v>
      </c>
    </row>
    <row r="110">
      <c r="B110" s="13" t="s">
        <v>1254</v>
      </c>
      <c r="C110" s="13" t="s">
        <v>1289</v>
      </c>
      <c r="D110" s="27" t="s">
        <v>1290</v>
      </c>
    </row>
    <row r="111">
      <c r="A111" s="13" t="s">
        <v>1291</v>
      </c>
      <c r="B111" s="13" t="s">
        <v>313</v>
      </c>
      <c r="C111" s="13" t="s">
        <v>1292</v>
      </c>
      <c r="D111" s="27" t="s">
        <v>1293</v>
      </c>
      <c r="E111" s="19"/>
      <c r="F111" s="13" t="s">
        <v>1294</v>
      </c>
      <c r="G111" s="20"/>
    </row>
    <row r="112">
      <c r="A112" s="13" t="s">
        <v>1295</v>
      </c>
      <c r="B112" s="13" t="s">
        <v>313</v>
      </c>
      <c r="C112" s="13" t="s">
        <v>1292</v>
      </c>
      <c r="D112" s="74" t="s">
        <v>1293</v>
      </c>
      <c r="E112" s="14"/>
      <c r="F112" s="13" t="s">
        <v>1294</v>
      </c>
      <c r="G112" s="14"/>
      <c r="H112" s="14"/>
      <c r="I112" s="14"/>
      <c r="J112" s="14"/>
      <c r="K112" s="14"/>
      <c r="L112" s="14"/>
      <c r="M112" s="14"/>
      <c r="N112" s="14"/>
      <c r="O112" s="14"/>
      <c r="P112" s="14"/>
      <c r="Q112" s="14"/>
      <c r="R112" s="14"/>
      <c r="S112" s="14"/>
      <c r="T112" s="14"/>
      <c r="U112" s="14"/>
      <c r="V112" s="14"/>
      <c r="W112" s="14"/>
      <c r="X112" s="14"/>
      <c r="Y112" s="14"/>
      <c r="Z112" s="14"/>
      <c r="AA112" s="14"/>
    </row>
    <row r="113">
      <c r="A113" s="13"/>
      <c r="B113" s="13"/>
      <c r="C113" s="13"/>
      <c r="D113" s="13"/>
      <c r="E113" s="13"/>
      <c r="F113" s="13"/>
      <c r="G113" s="13"/>
    </row>
    <row r="114">
      <c r="A114" s="13"/>
      <c r="B114" s="13"/>
      <c r="C114" s="13"/>
      <c r="D114" s="13"/>
      <c r="E114" s="13"/>
      <c r="F114" s="13"/>
      <c r="G114" s="13"/>
    </row>
    <row r="115">
      <c r="A115" s="13"/>
      <c r="B115" s="13"/>
      <c r="C115" s="13"/>
      <c r="D115" s="13"/>
      <c r="E115" s="13"/>
      <c r="F115" s="13"/>
      <c r="G115" s="13"/>
    </row>
    <row r="116">
      <c r="A116" s="13"/>
      <c r="B116" s="13"/>
      <c r="C116" s="13"/>
      <c r="D116" s="13"/>
      <c r="E116" s="13"/>
      <c r="F116" s="13"/>
      <c r="G116" s="13"/>
    </row>
    <row r="117">
      <c r="A117" s="13"/>
      <c r="B117" s="13"/>
      <c r="C117" s="13"/>
      <c r="D117" s="13"/>
      <c r="E117" s="13"/>
      <c r="F117" s="13"/>
      <c r="G117" s="13"/>
    </row>
    <row r="118">
      <c r="A118" s="13"/>
      <c r="B118" s="13"/>
      <c r="C118" s="13"/>
      <c r="D118" s="13"/>
      <c r="E118" s="13"/>
      <c r="F118" s="13"/>
      <c r="G118" s="13"/>
    </row>
    <row r="119">
      <c r="A119" s="13"/>
      <c r="B119" s="13"/>
      <c r="C119" s="13"/>
      <c r="D119" s="13"/>
      <c r="E119" s="19"/>
      <c r="F119" s="13"/>
      <c r="G119" s="13"/>
    </row>
    <row r="120">
      <c r="A120" s="13"/>
      <c r="B120" s="13"/>
      <c r="C120" s="13"/>
      <c r="D120" s="13"/>
      <c r="F120" s="13"/>
      <c r="G120" s="13"/>
    </row>
    <row r="121">
      <c r="A121" s="43"/>
      <c r="B121" s="13"/>
      <c r="C121" s="13"/>
      <c r="D121" s="13"/>
    </row>
    <row r="122">
      <c r="A122" s="13"/>
      <c r="B122" s="13"/>
      <c r="C122" s="13"/>
      <c r="D122" s="13"/>
    </row>
    <row r="123">
      <c r="A123" s="13"/>
      <c r="B123" s="13"/>
      <c r="D123" s="13"/>
    </row>
    <row r="124">
      <c r="A124" s="13"/>
      <c r="B124" s="13"/>
      <c r="C124" s="13"/>
      <c r="D124" s="13"/>
    </row>
    <row r="125">
      <c r="A125" s="13"/>
      <c r="C125" s="13"/>
      <c r="D125" s="13"/>
    </row>
    <row r="126">
      <c r="A126" s="13"/>
      <c r="B126" s="13"/>
      <c r="C126" s="13"/>
      <c r="D126" s="13"/>
    </row>
  </sheetData>
  <mergeCells count="2">
    <mergeCell ref="A2:D2"/>
    <mergeCell ref="A1:D1"/>
  </mergeCells>
  <hyperlinks>
    <hyperlink r:id="rId1" ref="D7"/>
    <hyperlink r:id="rId2" ref="D8"/>
    <hyperlink r:id="rId3" ref="D9"/>
    <hyperlink r:id="rId4" ref="D10"/>
    <hyperlink r:id="rId5" ref="D11"/>
    <hyperlink r:id="rId6" ref="D12"/>
    <hyperlink r:id="rId7" ref="D13"/>
    <hyperlink r:id="rId8" ref="D14"/>
    <hyperlink r:id="rId9" ref="D15"/>
    <hyperlink r:id="rId10" ref="D19"/>
    <hyperlink r:id="rId11" ref="D20"/>
    <hyperlink r:id="rId12" ref="D21"/>
    <hyperlink r:id="rId13" ref="D22"/>
    <hyperlink r:id="rId14" ref="D23"/>
    <hyperlink r:id="rId15" ref="D24"/>
    <hyperlink r:id="rId16" ref="D25"/>
    <hyperlink r:id="rId17" ref="D26"/>
    <hyperlink r:id="rId18" ref="D27"/>
    <hyperlink r:id="rId19" ref="D28"/>
    <hyperlink r:id="rId20" ref="D30"/>
    <hyperlink r:id="rId21" ref="D31"/>
    <hyperlink r:id="rId22" ref="D32"/>
    <hyperlink r:id="rId23" ref="D35"/>
    <hyperlink r:id="rId24" ref="D36"/>
    <hyperlink r:id="rId25" ref="D37"/>
    <hyperlink r:id="rId26" ref="D39"/>
    <hyperlink r:id="rId27" ref="D40"/>
    <hyperlink r:id="rId28" ref="D41"/>
    <hyperlink r:id="rId29" location="ShapeFiles_for_GIS_softwares" ref="D42"/>
    <hyperlink r:id="rId30" ref="D43"/>
    <hyperlink r:id="rId31" ref="D44"/>
    <hyperlink r:id="rId32" ref="D45"/>
    <hyperlink r:id="rId33" location="gid=1474657653" ref="D46"/>
    <hyperlink r:id="rId34" ref="D47"/>
    <hyperlink r:id="rId35" ref="D49"/>
    <hyperlink r:id="rId36" ref="D50"/>
    <hyperlink r:id="rId37" ref="D51"/>
    <hyperlink r:id="rId38" ref="D52"/>
    <hyperlink r:id="rId39" ref="D53"/>
    <hyperlink r:id="rId40" ref="D55"/>
    <hyperlink r:id="rId41" ref="D56"/>
    <hyperlink r:id="rId42" ref="D57"/>
    <hyperlink r:id="rId43" ref="D58"/>
    <hyperlink r:id="rId44" ref="D59"/>
    <hyperlink r:id="rId45" ref="D60"/>
    <hyperlink r:id="rId46" ref="D61"/>
    <hyperlink r:id="rId47" ref="D62"/>
    <hyperlink r:id="rId48" ref="D63"/>
    <hyperlink r:id="rId49" ref="D64"/>
    <hyperlink r:id="rId50" ref="D65"/>
    <hyperlink r:id="rId51" ref="D66"/>
    <hyperlink r:id="rId52" ref="D69"/>
    <hyperlink r:id="rId53" ref="D70"/>
    <hyperlink r:id="rId54" ref="D71"/>
    <hyperlink r:id="rId55" ref="D72"/>
    <hyperlink r:id="rId56" ref="D73"/>
    <hyperlink r:id="rId57" ref="D74"/>
    <hyperlink r:id="rId58" ref="D75"/>
    <hyperlink r:id="rId59" ref="D76"/>
    <hyperlink r:id="rId60" ref="D77"/>
    <hyperlink r:id="rId61" ref="D78"/>
    <hyperlink r:id="rId62" ref="D79"/>
    <hyperlink r:id="rId63" ref="D80"/>
    <hyperlink r:id="rId64" ref="D81"/>
    <hyperlink r:id="rId65" ref="D82"/>
    <hyperlink r:id="rId66" ref="D83"/>
    <hyperlink r:id="rId67" ref="D84"/>
    <hyperlink r:id="rId68" ref="D85"/>
    <hyperlink r:id="rId69" ref="D86"/>
    <hyperlink r:id="rId70" ref="D87"/>
    <hyperlink r:id="rId71" ref="D89"/>
    <hyperlink r:id="rId72" ref="D91"/>
    <hyperlink r:id="rId73" ref="D92"/>
    <hyperlink r:id="rId74" ref="D93"/>
    <hyperlink r:id="rId75" ref="D94"/>
    <hyperlink r:id="rId76" ref="D95"/>
    <hyperlink r:id="rId77" ref="D96"/>
    <hyperlink r:id="rId78" ref="D100"/>
    <hyperlink r:id="rId79" ref="D101"/>
    <hyperlink r:id="rId80" ref="D102"/>
    <hyperlink r:id="rId81" ref="D103"/>
    <hyperlink r:id="rId82" ref="D104"/>
    <hyperlink r:id="rId83" ref="D105"/>
    <hyperlink r:id="rId84" ref="D106"/>
    <hyperlink r:id="rId85" ref="D107"/>
    <hyperlink r:id="rId86" ref="D108"/>
    <hyperlink r:id="rId87" ref="D109"/>
    <hyperlink r:id="rId88" ref="D110"/>
    <hyperlink r:id="rId89" ref="D111"/>
    <hyperlink r:id="rId90" ref="D112"/>
  </hyperlinks>
  <drawing r:id="rId9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8.0" topLeftCell="A9" activePane="bottomLeft" state="frozen"/>
      <selection activeCell="B10" sqref="B10" pane="bottomLeft"/>
    </sheetView>
  </sheetViews>
  <sheetFormatPr customHeight="1" defaultColWidth="14.43" defaultRowHeight="15.75"/>
  <cols>
    <col customWidth="1" min="1" max="1" width="8.29"/>
    <col customWidth="1" min="2" max="2" width="44.29"/>
    <col customWidth="1" min="3" max="3" width="33.14"/>
    <col customWidth="1" min="4" max="5" width="40.0"/>
    <col customWidth="1" min="6" max="6" width="21.86"/>
    <col customWidth="1" min="7" max="7" width="60.14"/>
    <col customWidth="1" min="8" max="8" width="32.43"/>
    <col customWidth="1" min="9" max="9" width="58.86"/>
  </cols>
  <sheetData>
    <row r="1" ht="21.0" customHeight="1">
      <c r="A1" s="1" t="s">
        <v>0</v>
      </c>
      <c r="F1" s="29"/>
      <c r="G1" s="29"/>
      <c r="H1" s="29"/>
      <c r="I1" s="33"/>
    </row>
    <row r="2" ht="21.0" customHeight="1">
      <c r="A2" s="6" t="str">
        <f>HYPERLINK("https://docs.google.com/forms/d/1WPdDJsTC_5d4N5b0mDpgSJmzwpliwg8oRtCHHp5iVrU/viewform?usp=send_form","This document has now migrated due to the amount of information within it. Please click anywhere on this text to sign up for edit access to the new one.  Any questions please email: justine@standbytaskforce.com.     Many thanks")</f>
        <v>This document has now migrated due to the amount of information within it. Please click anywhere on this text to sign up for edit access to the new one.  Any questions please email: justine@standbytaskforce.com.     Many thanks</v>
      </c>
      <c r="F2" s="29"/>
      <c r="G2" s="29"/>
      <c r="H2" s="29"/>
      <c r="I2" s="33"/>
    </row>
    <row r="3">
      <c r="A3" s="35"/>
      <c r="B3" s="35" t="s">
        <v>400</v>
      </c>
      <c r="C3" s="36" t="s">
        <v>401</v>
      </c>
      <c r="D3" s="37"/>
      <c r="E3" s="37"/>
      <c r="F3" s="11"/>
      <c r="G3" s="11"/>
      <c r="H3" s="11"/>
      <c r="I3" s="37"/>
    </row>
    <row r="4">
      <c r="A4" s="13"/>
      <c r="B4" s="13" t="s">
        <v>425</v>
      </c>
      <c r="C4" s="38" t="s">
        <v>427</v>
      </c>
      <c r="D4" s="37"/>
      <c r="E4" s="37"/>
      <c r="F4" s="11"/>
      <c r="G4" s="11"/>
      <c r="H4" s="11"/>
      <c r="I4" s="37"/>
    </row>
    <row r="5">
      <c r="A5" s="11"/>
      <c r="B5" s="11"/>
      <c r="C5" s="39" t="s">
        <v>443</v>
      </c>
      <c r="D5" s="37"/>
      <c r="E5" s="37"/>
      <c r="F5" s="11"/>
      <c r="G5" s="11"/>
      <c r="H5" s="11"/>
      <c r="I5" s="37"/>
    </row>
    <row r="6" ht="4.5" customHeight="1">
      <c r="A6" s="11"/>
      <c r="B6" s="11"/>
      <c r="C6" s="11"/>
      <c r="D6" s="37"/>
      <c r="E6" s="37"/>
      <c r="F6" s="11"/>
      <c r="G6" s="11"/>
      <c r="H6" s="11"/>
      <c r="I6" s="37"/>
    </row>
    <row r="7">
      <c r="A7" s="11"/>
      <c r="B7" s="11" t="s">
        <v>453</v>
      </c>
      <c r="C7" s="11"/>
      <c r="D7" s="37"/>
      <c r="E7" s="37"/>
      <c r="F7" s="11"/>
      <c r="G7" s="11"/>
      <c r="H7" s="11"/>
      <c r="I7" s="37"/>
    </row>
    <row r="8">
      <c r="A8" s="41" t="s">
        <v>456</v>
      </c>
      <c r="B8" s="41" t="s">
        <v>471</v>
      </c>
      <c r="C8" s="41" t="s">
        <v>474</v>
      </c>
      <c r="D8" s="42" t="s">
        <v>477</v>
      </c>
      <c r="E8" s="44" t="s">
        <v>489</v>
      </c>
      <c r="F8" s="41" t="s">
        <v>511</v>
      </c>
      <c r="G8" s="41" t="s">
        <v>513</v>
      </c>
      <c r="H8" s="41" t="s">
        <v>515</v>
      </c>
      <c r="I8" s="44" t="s">
        <v>518</v>
      </c>
    </row>
    <row r="9">
      <c r="A9" s="15" t="s">
        <v>519</v>
      </c>
      <c r="B9" s="15" t="s">
        <v>521</v>
      </c>
      <c r="C9" s="45" t="s">
        <v>524</v>
      </c>
      <c r="D9" s="13" t="s">
        <v>606</v>
      </c>
      <c r="E9" s="13" t="s">
        <v>609</v>
      </c>
      <c r="F9" s="15" t="s">
        <v>397</v>
      </c>
      <c r="G9" s="15" t="s">
        <v>611</v>
      </c>
      <c r="H9" s="15" t="s">
        <v>612</v>
      </c>
      <c r="I9" s="27" t="s">
        <v>614</v>
      </c>
    </row>
    <row r="10">
      <c r="A10" s="15" t="s">
        <v>623</v>
      </c>
      <c r="B10" s="15" t="s">
        <v>521</v>
      </c>
      <c r="C10" s="46" t="s">
        <v>627</v>
      </c>
      <c r="D10" s="13" t="s">
        <v>646</v>
      </c>
      <c r="E10" s="13" t="s">
        <v>609</v>
      </c>
      <c r="F10" s="15" t="s">
        <v>650</v>
      </c>
      <c r="G10" s="15" t="s">
        <v>652</v>
      </c>
      <c r="H10" s="15" t="s">
        <v>612</v>
      </c>
      <c r="I10" s="27" t="s">
        <v>614</v>
      </c>
    </row>
    <row r="11">
      <c r="A11" s="15" t="s">
        <v>661</v>
      </c>
      <c r="B11" s="15" t="s">
        <v>521</v>
      </c>
      <c r="C11" s="48" t="s">
        <v>665</v>
      </c>
      <c r="D11" s="13" t="s">
        <v>606</v>
      </c>
      <c r="E11" s="13" t="s">
        <v>691</v>
      </c>
      <c r="F11" s="15" t="s">
        <v>694</v>
      </c>
      <c r="G11" s="15" t="s">
        <v>694</v>
      </c>
      <c r="H11" s="15" t="s">
        <v>612</v>
      </c>
    </row>
    <row r="12">
      <c r="A12" s="15" t="s">
        <v>699</v>
      </c>
      <c r="B12" s="15" t="s">
        <v>521</v>
      </c>
      <c r="C12" s="48" t="s">
        <v>702</v>
      </c>
      <c r="D12" s="13" t="s">
        <v>707</v>
      </c>
      <c r="E12" s="13" t="s">
        <v>710</v>
      </c>
      <c r="F12" s="15" t="s">
        <v>712</v>
      </c>
      <c r="G12" s="15" t="s">
        <v>712</v>
      </c>
      <c r="H12" s="15" t="s">
        <v>612</v>
      </c>
      <c r="I12" s="49" t="s">
        <v>717</v>
      </c>
    </row>
    <row r="13">
      <c r="A13" s="15" t="s">
        <v>751</v>
      </c>
      <c r="B13" s="15" t="s">
        <v>753</v>
      </c>
      <c r="C13" s="46" t="s">
        <v>754</v>
      </c>
      <c r="D13" s="13"/>
      <c r="E13" s="13" t="s">
        <v>763</v>
      </c>
      <c r="F13" s="51" t="s">
        <v>694</v>
      </c>
      <c r="G13" s="51" t="s">
        <v>776</v>
      </c>
      <c r="H13" s="15" t="s">
        <v>778</v>
      </c>
    </row>
    <row r="14">
      <c r="A14" s="15" t="s">
        <v>781</v>
      </c>
      <c r="B14" s="15" t="s">
        <v>783</v>
      </c>
      <c r="C14" s="53" t="s">
        <v>784</v>
      </c>
      <c r="D14" s="13"/>
      <c r="E14" s="13" t="s">
        <v>609</v>
      </c>
      <c r="F14" s="15" t="s">
        <v>813</v>
      </c>
      <c r="G14" s="15" t="s">
        <v>815</v>
      </c>
      <c r="H14" s="15"/>
      <c r="I14" s="27" t="s">
        <v>817</v>
      </c>
    </row>
    <row r="15">
      <c r="A15" s="15" t="s">
        <v>818</v>
      </c>
      <c r="B15" s="15" t="s">
        <v>783</v>
      </c>
      <c r="C15" s="53" t="s">
        <v>819</v>
      </c>
      <c r="D15" s="13"/>
      <c r="E15" s="13" t="s">
        <v>609</v>
      </c>
      <c r="F15" s="15" t="s">
        <v>822</v>
      </c>
      <c r="G15" s="15" t="s">
        <v>824</v>
      </c>
      <c r="H15" s="15"/>
      <c r="I15" s="27" t="s">
        <v>826</v>
      </c>
    </row>
    <row r="16">
      <c r="A16" s="15" t="s">
        <v>827</v>
      </c>
      <c r="B16" s="15" t="s">
        <v>783</v>
      </c>
      <c r="C16" s="53" t="s">
        <v>828</v>
      </c>
      <c r="D16" s="13"/>
      <c r="E16" s="13" t="s">
        <v>609</v>
      </c>
      <c r="F16" s="15" t="s">
        <v>813</v>
      </c>
      <c r="G16" s="15" t="s">
        <v>836</v>
      </c>
      <c r="H16" s="15"/>
      <c r="I16" s="27" t="s">
        <v>840</v>
      </c>
    </row>
    <row r="17">
      <c r="A17" s="15" t="s">
        <v>847</v>
      </c>
      <c r="B17" s="15" t="s">
        <v>783</v>
      </c>
      <c r="C17" s="53" t="s">
        <v>851</v>
      </c>
      <c r="D17" s="13"/>
      <c r="E17" s="13" t="s">
        <v>861</v>
      </c>
      <c r="F17" s="15" t="s">
        <v>813</v>
      </c>
      <c r="G17" s="15" t="s">
        <v>863</v>
      </c>
      <c r="H17" s="15"/>
      <c r="I17" s="27" t="s">
        <v>867</v>
      </c>
    </row>
    <row r="18">
      <c r="A18" s="15" t="s">
        <v>875</v>
      </c>
      <c r="B18" s="15" t="s">
        <v>876</v>
      </c>
      <c r="C18" s="46" t="s">
        <v>879</v>
      </c>
      <c r="D18" s="13"/>
      <c r="E18" s="13" t="s">
        <v>609</v>
      </c>
      <c r="F18" s="15" t="s">
        <v>885</v>
      </c>
      <c r="G18" s="15" t="s">
        <v>886</v>
      </c>
      <c r="H18" s="15" t="s">
        <v>778</v>
      </c>
      <c r="I18" s="13"/>
    </row>
    <row r="19">
      <c r="A19" s="15" t="s">
        <v>887</v>
      </c>
      <c r="B19" s="15" t="s">
        <v>888</v>
      </c>
      <c r="C19" s="53" t="s">
        <v>889</v>
      </c>
      <c r="D19" s="13"/>
      <c r="E19" s="13" t="s">
        <v>893</v>
      </c>
      <c r="F19" s="15" t="s">
        <v>895</v>
      </c>
      <c r="G19" s="15" t="s">
        <v>898</v>
      </c>
      <c r="H19" s="15"/>
      <c r="I19" s="27" t="s">
        <v>903</v>
      </c>
    </row>
    <row r="20">
      <c r="A20" s="15" t="s">
        <v>912</v>
      </c>
      <c r="B20" s="15" t="s">
        <v>914</v>
      </c>
      <c r="C20" s="46" t="s">
        <v>916</v>
      </c>
      <c r="D20" s="13"/>
      <c r="E20" s="13" t="s">
        <v>924</v>
      </c>
      <c r="F20" s="15" t="s">
        <v>926</v>
      </c>
      <c r="G20" s="15" t="s">
        <v>927</v>
      </c>
      <c r="H20" s="15"/>
      <c r="I20" s="27" t="s">
        <v>929</v>
      </c>
    </row>
    <row r="21">
      <c r="A21" s="15" t="s">
        <v>931</v>
      </c>
      <c r="B21" s="15" t="s">
        <v>934</v>
      </c>
      <c r="C21" s="46" t="s">
        <v>935</v>
      </c>
      <c r="D21" s="13"/>
      <c r="E21" s="13" t="s">
        <v>861</v>
      </c>
      <c r="F21" s="15" t="s">
        <v>946</v>
      </c>
      <c r="G21" s="15" t="s">
        <v>948</v>
      </c>
      <c r="H21" s="15" t="s">
        <v>950</v>
      </c>
      <c r="I21" s="27" t="s">
        <v>953</v>
      </c>
    </row>
    <row r="22">
      <c r="A22" s="15" t="s">
        <v>960</v>
      </c>
      <c r="B22" s="15" t="s">
        <v>961</v>
      </c>
      <c r="C22" s="15" t="s">
        <v>966</v>
      </c>
      <c r="D22" s="13"/>
      <c r="E22" s="13" t="s">
        <v>975</v>
      </c>
      <c r="F22" s="15" t="s">
        <v>976</v>
      </c>
      <c r="G22" s="17"/>
      <c r="H22" s="15" t="s">
        <v>979</v>
      </c>
    </row>
    <row r="23">
      <c r="A23" s="15" t="s">
        <v>982</v>
      </c>
      <c r="B23" s="15" t="s">
        <v>985</v>
      </c>
      <c r="C23" s="15" t="s">
        <v>987</v>
      </c>
      <c r="D23" s="13"/>
      <c r="E23" s="13" t="s">
        <v>691</v>
      </c>
      <c r="F23" s="15" t="s">
        <v>813</v>
      </c>
      <c r="G23" s="15" t="s">
        <v>999</v>
      </c>
      <c r="H23" s="15" t="s">
        <v>1002</v>
      </c>
      <c r="I23" s="27" t="s">
        <v>1004</v>
      </c>
    </row>
    <row r="24">
      <c r="A24" s="15" t="s">
        <v>1014</v>
      </c>
      <c r="B24" s="15" t="s">
        <v>1017</v>
      </c>
      <c r="C24" s="15" t="s">
        <v>1019</v>
      </c>
      <c r="D24" s="13"/>
      <c r="E24" s="13" t="s">
        <v>691</v>
      </c>
      <c r="F24" s="15" t="s">
        <v>813</v>
      </c>
      <c r="G24" s="15" t="s">
        <v>999</v>
      </c>
      <c r="H24" s="15" t="s">
        <v>1002</v>
      </c>
      <c r="I24" s="27" t="s">
        <v>1034</v>
      </c>
    </row>
    <row r="25">
      <c r="A25" s="15" t="s">
        <v>1044</v>
      </c>
      <c r="B25" s="15" t="s">
        <v>1046</v>
      </c>
      <c r="C25" s="64" t="s">
        <v>1049</v>
      </c>
      <c r="D25" s="13"/>
      <c r="E25" s="13" t="s">
        <v>1070</v>
      </c>
      <c r="F25" s="15" t="s">
        <v>1073</v>
      </c>
      <c r="G25" s="15" t="s">
        <v>1077</v>
      </c>
      <c r="H25" s="15" t="s">
        <v>1079</v>
      </c>
      <c r="I25" s="13" t="s">
        <v>1080</v>
      </c>
    </row>
    <row r="26">
      <c r="A26" s="15" t="s">
        <v>1082</v>
      </c>
      <c r="B26" s="15" t="s">
        <v>1083</v>
      </c>
      <c r="C26" s="64" t="s">
        <v>1086</v>
      </c>
      <c r="D26" s="13"/>
      <c r="E26" s="13" t="s">
        <v>151</v>
      </c>
      <c r="F26" s="13" t="s">
        <v>1096</v>
      </c>
      <c r="G26" s="15" t="s">
        <v>1098</v>
      </c>
      <c r="H26" s="15" t="s">
        <v>1099</v>
      </c>
      <c r="I26" s="13" t="s">
        <v>1080</v>
      </c>
    </row>
    <row r="27">
      <c r="A27" s="15" t="s">
        <v>1103</v>
      </c>
      <c r="B27" s="15" t="s">
        <v>1107</v>
      </c>
      <c r="C27" s="64" t="s">
        <v>1109</v>
      </c>
      <c r="D27" s="13"/>
      <c r="E27" s="13" t="s">
        <v>1119</v>
      </c>
      <c r="F27" s="15" t="s">
        <v>1122</v>
      </c>
      <c r="G27" s="15" t="s">
        <v>1124</v>
      </c>
      <c r="H27" s="15" t="s">
        <v>1126</v>
      </c>
      <c r="I27" s="13" t="s">
        <v>1080</v>
      </c>
    </row>
    <row r="28">
      <c r="A28" s="15" t="s">
        <v>1128</v>
      </c>
      <c r="B28" s="15" t="s">
        <v>1131</v>
      </c>
      <c r="C28" s="64" t="s">
        <v>1136</v>
      </c>
      <c r="D28" s="13"/>
      <c r="E28" s="13" t="s">
        <v>1119</v>
      </c>
      <c r="F28" s="15" t="s">
        <v>1146</v>
      </c>
      <c r="G28" s="17"/>
      <c r="H28" s="15" t="s">
        <v>1079</v>
      </c>
      <c r="I28" s="13" t="s">
        <v>1080</v>
      </c>
    </row>
    <row r="29">
      <c r="A29" s="15" t="s">
        <v>1152</v>
      </c>
      <c r="B29" s="15" t="s">
        <v>1131</v>
      </c>
      <c r="C29" s="64" t="s">
        <v>1158</v>
      </c>
      <c r="D29" s="13"/>
      <c r="E29" s="13" t="s">
        <v>1119</v>
      </c>
      <c r="F29" s="15" t="s">
        <v>1146</v>
      </c>
      <c r="G29" s="17"/>
      <c r="H29" s="15" t="s">
        <v>1079</v>
      </c>
      <c r="I29" s="13" t="s">
        <v>1080</v>
      </c>
    </row>
    <row r="30">
      <c r="A30" s="15" t="s">
        <v>1172</v>
      </c>
      <c r="B30" s="15" t="s">
        <v>1131</v>
      </c>
      <c r="C30" s="64" t="s">
        <v>1158</v>
      </c>
      <c r="D30" s="13"/>
      <c r="E30" s="13" t="s">
        <v>1119</v>
      </c>
      <c r="F30" s="15" t="s">
        <v>1146</v>
      </c>
      <c r="G30" s="17"/>
      <c r="H30" s="15" t="s">
        <v>1079</v>
      </c>
      <c r="I30" s="13" t="s">
        <v>1080</v>
      </c>
    </row>
    <row r="31">
      <c r="A31" s="15" t="s">
        <v>1184</v>
      </c>
      <c r="B31" s="15" t="s">
        <v>1186</v>
      </c>
      <c r="C31" s="15" t="s">
        <v>1187</v>
      </c>
      <c r="F31" s="15" t="s">
        <v>1194</v>
      </c>
      <c r="G31" s="17"/>
      <c r="H31" s="17"/>
    </row>
    <row r="32">
      <c r="A32" s="15" t="s">
        <v>1197</v>
      </c>
      <c r="B32" s="15" t="s">
        <v>365</v>
      </c>
      <c r="C32" s="17"/>
      <c r="D32" s="13"/>
      <c r="E32" s="13" t="s">
        <v>151</v>
      </c>
      <c r="F32" s="17"/>
      <c r="G32" s="17"/>
      <c r="H32" s="15" t="s">
        <v>1206</v>
      </c>
    </row>
    <row r="33">
      <c r="A33" s="15" t="s">
        <v>1209</v>
      </c>
      <c r="B33" s="15" t="s">
        <v>1211</v>
      </c>
      <c r="C33" s="15" t="s">
        <v>1212</v>
      </c>
      <c r="D33" s="15"/>
      <c r="E33" s="15" t="s">
        <v>1218</v>
      </c>
      <c r="F33" s="15" t="s">
        <v>1221</v>
      </c>
      <c r="G33" s="17"/>
      <c r="H33" s="15" t="s">
        <v>1223</v>
      </c>
    </row>
    <row r="34">
      <c r="A34" s="15" t="s">
        <v>1225</v>
      </c>
      <c r="B34" s="15" t="s">
        <v>1229</v>
      </c>
      <c r="C34" s="64" t="s">
        <v>1231</v>
      </c>
      <c r="D34" s="13"/>
      <c r="E34" s="13" t="s">
        <v>1119</v>
      </c>
      <c r="F34" s="15" t="s">
        <v>926</v>
      </c>
      <c r="G34" s="15" t="s">
        <v>1241</v>
      </c>
      <c r="H34" s="17"/>
    </row>
    <row r="35">
      <c r="A35" s="15" t="s">
        <v>1242</v>
      </c>
      <c r="B35" s="15" t="s">
        <v>1243</v>
      </c>
      <c r="C35" s="15" t="s">
        <v>1245</v>
      </c>
      <c r="D35" s="13" t="s">
        <v>646</v>
      </c>
      <c r="E35" s="13" t="s">
        <v>1119</v>
      </c>
      <c r="F35" s="15" t="s">
        <v>694</v>
      </c>
      <c r="G35" s="17"/>
      <c r="H35" s="15" t="s">
        <v>610</v>
      </c>
    </row>
    <row r="36">
      <c r="A36" s="15" t="s">
        <v>1247</v>
      </c>
      <c r="B36" s="15" t="s">
        <v>1248</v>
      </c>
      <c r="C36" s="46" t="s">
        <v>1249</v>
      </c>
      <c r="D36" s="13"/>
      <c r="E36" s="13" t="s">
        <v>1119</v>
      </c>
      <c r="F36" s="15" t="s">
        <v>694</v>
      </c>
      <c r="G36" s="15" t="s">
        <v>1252</v>
      </c>
      <c r="H36" s="15" t="s">
        <v>842</v>
      </c>
      <c r="I36" s="27" t="s">
        <v>1253</v>
      </c>
    </row>
    <row r="37">
      <c r="A37" s="15" t="s">
        <v>1255</v>
      </c>
      <c r="B37" s="15" t="s">
        <v>1256</v>
      </c>
      <c r="C37" s="15" t="s">
        <v>1257</v>
      </c>
      <c r="E37" s="13" t="s">
        <v>1119</v>
      </c>
      <c r="F37" s="15" t="s">
        <v>694</v>
      </c>
      <c r="G37" s="15" t="s">
        <v>1258</v>
      </c>
      <c r="H37" s="17"/>
    </row>
    <row r="38">
      <c r="A38" s="15" t="s">
        <v>1259</v>
      </c>
      <c r="B38" s="15" t="s">
        <v>1260</v>
      </c>
      <c r="C38" s="15" t="s">
        <v>1261</v>
      </c>
      <c r="D38" s="13" t="s">
        <v>1262</v>
      </c>
      <c r="E38" s="13" t="s">
        <v>151</v>
      </c>
      <c r="F38" s="15" t="s">
        <v>694</v>
      </c>
      <c r="G38" s="15" t="s">
        <v>1263</v>
      </c>
      <c r="H38" s="15" t="s">
        <v>200</v>
      </c>
    </row>
    <row r="39">
      <c r="A39" s="17"/>
      <c r="B39" s="17"/>
      <c r="C39" s="17"/>
      <c r="F39" s="17"/>
      <c r="G39" s="17"/>
      <c r="H39" s="17"/>
    </row>
    <row r="40">
      <c r="A40" s="17"/>
      <c r="B40" s="17"/>
      <c r="C40" s="17"/>
      <c r="F40" s="17"/>
      <c r="G40" s="17"/>
      <c r="H40" s="17"/>
    </row>
    <row r="41">
      <c r="A41" s="17"/>
      <c r="B41" s="17"/>
      <c r="C41" s="17"/>
      <c r="F41" s="17"/>
      <c r="G41" s="17"/>
      <c r="H41" s="17"/>
    </row>
    <row r="42">
      <c r="A42" s="17"/>
      <c r="B42" s="17"/>
      <c r="C42" s="17"/>
      <c r="F42" s="17"/>
      <c r="G42" s="17"/>
      <c r="H42" s="17"/>
    </row>
    <row r="43">
      <c r="A43" s="17"/>
      <c r="B43" s="17"/>
      <c r="C43" s="17"/>
      <c r="F43" s="17"/>
      <c r="G43" s="17"/>
      <c r="H43" s="17"/>
    </row>
    <row r="44">
      <c r="A44" s="17"/>
      <c r="B44" s="17"/>
      <c r="C44" s="17"/>
      <c r="F44" s="17"/>
      <c r="G44" s="17"/>
      <c r="H44" s="17"/>
    </row>
    <row r="45">
      <c r="A45" s="17"/>
      <c r="B45" s="17"/>
      <c r="C45" s="17"/>
      <c r="F45" s="17"/>
      <c r="G45" s="17"/>
      <c r="H45" s="17"/>
    </row>
    <row r="46">
      <c r="A46" s="17"/>
      <c r="B46" s="17"/>
      <c r="C46" s="17"/>
      <c r="F46" s="17"/>
      <c r="G46" s="17"/>
      <c r="H46" s="17"/>
    </row>
    <row r="47">
      <c r="A47" s="17"/>
      <c r="B47" s="17"/>
      <c r="C47" s="17"/>
      <c r="F47" s="17"/>
      <c r="G47" s="17"/>
      <c r="H47" s="17"/>
    </row>
    <row r="48">
      <c r="A48" s="17"/>
      <c r="B48" s="17"/>
      <c r="C48" s="17"/>
      <c r="F48" s="17"/>
      <c r="G48" s="17"/>
      <c r="H48" s="17"/>
    </row>
    <row r="49">
      <c r="A49" s="17"/>
      <c r="B49" s="17"/>
      <c r="C49" s="17"/>
      <c r="F49" s="17"/>
      <c r="G49" s="17"/>
      <c r="H49" s="17"/>
    </row>
    <row r="50">
      <c r="A50" s="17"/>
      <c r="B50" s="17"/>
      <c r="C50" s="17"/>
      <c r="F50" s="17"/>
      <c r="G50" s="17"/>
      <c r="H50" s="17"/>
    </row>
    <row r="51">
      <c r="A51" s="17"/>
      <c r="B51" s="17"/>
      <c r="C51" s="17"/>
      <c r="F51" s="17"/>
      <c r="G51" s="17"/>
      <c r="H51" s="17"/>
    </row>
    <row r="52">
      <c r="A52" s="17"/>
      <c r="B52" s="17"/>
      <c r="C52" s="17"/>
      <c r="F52" s="17"/>
      <c r="G52" s="17"/>
      <c r="H52" s="17"/>
    </row>
    <row r="53">
      <c r="A53" s="17"/>
      <c r="B53" s="17"/>
      <c r="C53" s="17"/>
      <c r="F53" s="17"/>
      <c r="G53" s="17"/>
      <c r="H53" s="17"/>
    </row>
    <row r="54">
      <c r="A54" s="17"/>
      <c r="B54" s="17"/>
      <c r="C54" s="17"/>
      <c r="F54" s="17"/>
      <c r="G54" s="17"/>
      <c r="H54" s="17"/>
    </row>
    <row r="55">
      <c r="A55" s="17"/>
      <c r="B55" s="17"/>
      <c r="C55" s="17"/>
      <c r="F55" s="17"/>
      <c r="G55" s="17"/>
      <c r="H55" s="17"/>
    </row>
    <row r="56">
      <c r="A56" s="17"/>
      <c r="B56" s="17"/>
      <c r="C56" s="17"/>
      <c r="F56" s="17"/>
      <c r="G56" s="17"/>
      <c r="H56" s="17"/>
    </row>
    <row r="57">
      <c r="A57" s="17"/>
      <c r="B57" s="17"/>
      <c r="C57" s="17"/>
      <c r="F57" s="17"/>
      <c r="G57" s="17"/>
      <c r="H57" s="17"/>
    </row>
    <row r="58">
      <c r="A58" s="17"/>
      <c r="B58" s="17"/>
      <c r="C58" s="17"/>
      <c r="F58" s="17"/>
      <c r="G58" s="17"/>
      <c r="H58" s="17"/>
    </row>
    <row r="59">
      <c r="A59" s="17"/>
      <c r="B59" s="17"/>
      <c r="C59" s="17"/>
      <c r="F59" s="17"/>
      <c r="G59" s="17"/>
      <c r="H59" s="17"/>
    </row>
    <row r="60">
      <c r="A60" s="17"/>
      <c r="B60" s="17"/>
      <c r="C60" s="17"/>
      <c r="F60" s="17"/>
      <c r="G60" s="17"/>
      <c r="H60" s="17"/>
    </row>
    <row r="61">
      <c r="A61" s="17"/>
      <c r="B61" s="17"/>
      <c r="C61" s="17"/>
      <c r="F61" s="17"/>
      <c r="G61" s="17"/>
      <c r="H61" s="17"/>
    </row>
    <row r="62">
      <c r="A62" s="17"/>
      <c r="B62" s="17"/>
      <c r="C62" s="17"/>
      <c r="F62" s="17"/>
      <c r="G62" s="17"/>
      <c r="H62" s="17"/>
    </row>
    <row r="63">
      <c r="A63" s="17"/>
      <c r="B63" s="17"/>
      <c r="C63" s="17"/>
      <c r="F63" s="17"/>
      <c r="G63" s="17"/>
      <c r="H63" s="17"/>
    </row>
    <row r="64">
      <c r="A64" s="17"/>
      <c r="B64" s="17"/>
      <c r="C64" s="17"/>
      <c r="F64" s="17"/>
      <c r="G64" s="17"/>
      <c r="H64" s="17"/>
    </row>
    <row r="65">
      <c r="A65" s="17"/>
      <c r="B65" s="17"/>
      <c r="C65" s="17"/>
      <c r="F65" s="17"/>
      <c r="G65" s="17"/>
      <c r="H65" s="17"/>
    </row>
    <row r="66">
      <c r="A66" s="17"/>
      <c r="B66" s="17"/>
      <c r="C66" s="17"/>
      <c r="F66" s="17"/>
      <c r="G66" s="17"/>
      <c r="H66" s="17"/>
    </row>
    <row r="67">
      <c r="A67" s="17"/>
      <c r="B67" s="17"/>
      <c r="C67" s="17"/>
      <c r="F67" s="17"/>
      <c r="G67" s="17"/>
      <c r="H67" s="17"/>
    </row>
    <row r="68">
      <c r="A68" s="17"/>
      <c r="B68" s="17"/>
      <c r="C68" s="17"/>
      <c r="F68" s="17"/>
      <c r="G68" s="17"/>
      <c r="H68" s="17"/>
    </row>
    <row r="69">
      <c r="A69" s="17"/>
      <c r="B69" s="17"/>
      <c r="C69" s="17"/>
      <c r="F69" s="17"/>
      <c r="G69" s="17"/>
      <c r="H69" s="17"/>
    </row>
    <row r="70">
      <c r="A70" s="17"/>
      <c r="B70" s="17"/>
      <c r="C70" s="17"/>
      <c r="F70" s="17"/>
      <c r="G70" s="17"/>
      <c r="H70" s="17"/>
    </row>
    <row r="71">
      <c r="A71" s="17"/>
      <c r="B71" s="17"/>
      <c r="C71" s="17"/>
      <c r="F71" s="17"/>
      <c r="G71" s="17"/>
      <c r="H71" s="17"/>
    </row>
    <row r="72">
      <c r="A72" s="17"/>
      <c r="B72" s="17"/>
      <c r="C72" s="17"/>
      <c r="F72" s="17"/>
      <c r="G72" s="17"/>
      <c r="H72" s="17"/>
    </row>
    <row r="73">
      <c r="A73" s="17"/>
      <c r="B73" s="17"/>
      <c r="C73" s="17"/>
      <c r="F73" s="17"/>
      <c r="G73" s="17"/>
      <c r="H73" s="17"/>
    </row>
    <row r="74">
      <c r="A74" s="17"/>
      <c r="B74" s="17"/>
      <c r="C74" s="17"/>
      <c r="F74" s="17"/>
      <c r="G74" s="17"/>
      <c r="H74" s="17"/>
    </row>
    <row r="75">
      <c r="A75" s="17"/>
      <c r="B75" s="17"/>
      <c r="C75" s="17"/>
      <c r="F75" s="17"/>
      <c r="G75" s="17"/>
      <c r="H75" s="17"/>
    </row>
    <row r="76">
      <c r="A76" s="17"/>
      <c r="B76" s="17"/>
      <c r="C76" s="17"/>
      <c r="F76" s="17"/>
      <c r="G76" s="17"/>
      <c r="H76" s="17"/>
    </row>
    <row r="77">
      <c r="A77" s="17"/>
      <c r="B77" s="17"/>
      <c r="C77" s="17"/>
      <c r="F77" s="17"/>
      <c r="G77" s="17"/>
      <c r="H77" s="17"/>
    </row>
    <row r="78">
      <c r="A78" s="17"/>
      <c r="B78" s="17"/>
      <c r="C78" s="17"/>
      <c r="F78" s="17"/>
      <c r="G78" s="17"/>
      <c r="H78" s="17"/>
    </row>
    <row r="79">
      <c r="A79" s="17"/>
      <c r="B79" s="17"/>
      <c r="C79" s="17"/>
      <c r="F79" s="17"/>
      <c r="G79" s="17"/>
      <c r="H79" s="17"/>
    </row>
    <row r="80">
      <c r="A80" s="17"/>
      <c r="B80" s="17"/>
      <c r="C80" s="17"/>
      <c r="F80" s="17"/>
      <c r="G80" s="17"/>
      <c r="H80" s="17"/>
    </row>
    <row r="81">
      <c r="A81" s="17"/>
      <c r="B81" s="17"/>
      <c r="C81" s="17"/>
      <c r="F81" s="17"/>
      <c r="G81" s="17"/>
      <c r="H81" s="17"/>
    </row>
    <row r="82">
      <c r="A82" s="17"/>
      <c r="B82" s="17"/>
      <c r="C82" s="17"/>
      <c r="F82" s="17"/>
      <c r="G82" s="17"/>
      <c r="H82" s="17"/>
    </row>
    <row r="83">
      <c r="A83" s="17"/>
      <c r="B83" s="17"/>
      <c r="C83" s="17"/>
      <c r="F83" s="17"/>
      <c r="G83" s="17"/>
      <c r="H83" s="17"/>
    </row>
    <row r="84">
      <c r="A84" s="17"/>
      <c r="B84" s="17"/>
      <c r="C84" s="17"/>
      <c r="F84" s="17"/>
      <c r="G84" s="17"/>
      <c r="H84" s="17"/>
    </row>
    <row r="85">
      <c r="A85" s="17"/>
      <c r="B85" s="17"/>
      <c r="C85" s="17"/>
      <c r="F85" s="17"/>
      <c r="G85" s="17"/>
      <c r="H85" s="17"/>
    </row>
    <row r="86">
      <c r="A86" s="17"/>
      <c r="B86" s="17"/>
      <c r="C86" s="17"/>
      <c r="F86" s="17"/>
      <c r="G86" s="17"/>
      <c r="H86" s="17"/>
    </row>
    <row r="87">
      <c r="A87" s="17"/>
      <c r="B87" s="17"/>
      <c r="C87" s="17"/>
      <c r="F87" s="17"/>
      <c r="G87" s="17"/>
      <c r="H87" s="17"/>
    </row>
    <row r="88">
      <c r="A88" s="17"/>
      <c r="B88" s="17"/>
      <c r="C88" s="17"/>
      <c r="F88" s="17"/>
      <c r="G88" s="17"/>
      <c r="H88" s="17"/>
    </row>
    <row r="89">
      <c r="A89" s="17"/>
      <c r="B89" s="17"/>
      <c r="C89" s="17"/>
      <c r="F89" s="17"/>
      <c r="G89" s="17"/>
      <c r="H89" s="17"/>
    </row>
    <row r="90">
      <c r="A90" s="17"/>
      <c r="B90" s="17"/>
      <c r="C90" s="17"/>
      <c r="F90" s="17"/>
      <c r="G90" s="17"/>
      <c r="H90" s="17"/>
    </row>
    <row r="91">
      <c r="A91" s="17"/>
      <c r="B91" s="17"/>
      <c r="C91" s="17"/>
      <c r="F91" s="17"/>
      <c r="G91" s="17"/>
      <c r="H91" s="17"/>
    </row>
    <row r="92">
      <c r="A92" s="17"/>
      <c r="B92" s="17"/>
      <c r="C92" s="17"/>
      <c r="F92" s="17"/>
      <c r="G92" s="17"/>
      <c r="H92" s="17"/>
    </row>
    <row r="93">
      <c r="A93" s="17"/>
      <c r="B93" s="17"/>
      <c r="C93" s="17"/>
      <c r="F93" s="17"/>
      <c r="G93" s="17"/>
      <c r="H93" s="17"/>
    </row>
    <row r="94">
      <c r="A94" s="17"/>
      <c r="B94" s="17"/>
      <c r="C94" s="17"/>
      <c r="F94" s="17"/>
      <c r="G94" s="17"/>
      <c r="H94" s="17"/>
    </row>
    <row r="95">
      <c r="A95" s="17"/>
      <c r="B95" s="17"/>
      <c r="C95" s="17"/>
      <c r="F95" s="17"/>
      <c r="G95" s="17"/>
      <c r="H95" s="17"/>
    </row>
    <row r="96">
      <c r="A96" s="17"/>
      <c r="B96" s="17"/>
      <c r="C96" s="17"/>
      <c r="F96" s="17"/>
      <c r="G96" s="17"/>
      <c r="H96" s="17"/>
    </row>
    <row r="97">
      <c r="A97" s="17"/>
      <c r="B97" s="17"/>
      <c r="C97" s="17"/>
      <c r="F97" s="17"/>
      <c r="G97" s="17"/>
      <c r="H97" s="17"/>
    </row>
    <row r="98">
      <c r="A98" s="17"/>
      <c r="B98" s="17"/>
      <c r="C98" s="17"/>
      <c r="F98" s="17"/>
      <c r="G98" s="17"/>
      <c r="H98" s="17"/>
    </row>
    <row r="99">
      <c r="A99" s="17"/>
      <c r="B99" s="17"/>
      <c r="C99" s="17"/>
      <c r="F99" s="17"/>
      <c r="G99" s="17"/>
      <c r="H99" s="17"/>
    </row>
    <row r="100">
      <c r="A100" s="17"/>
      <c r="B100" s="17"/>
      <c r="C100" s="17"/>
      <c r="F100" s="17"/>
      <c r="G100" s="17"/>
      <c r="H100" s="17"/>
    </row>
    <row r="101">
      <c r="A101" s="17"/>
      <c r="B101" s="17"/>
      <c r="C101" s="17"/>
      <c r="F101" s="17"/>
      <c r="G101" s="17"/>
      <c r="H101" s="17"/>
    </row>
    <row r="102">
      <c r="A102" s="17"/>
      <c r="B102" s="17"/>
      <c r="C102" s="17"/>
      <c r="F102" s="17"/>
      <c r="G102" s="17"/>
      <c r="H102" s="17"/>
    </row>
    <row r="103">
      <c r="A103" s="17"/>
      <c r="B103" s="17"/>
      <c r="C103" s="17"/>
      <c r="F103" s="17"/>
      <c r="G103" s="17"/>
      <c r="H103" s="17"/>
    </row>
    <row r="104">
      <c r="A104" s="17"/>
      <c r="B104" s="17"/>
      <c r="C104" s="17"/>
      <c r="F104" s="17"/>
      <c r="G104" s="17"/>
      <c r="H104" s="17"/>
    </row>
    <row r="105">
      <c r="A105" s="17"/>
      <c r="B105" s="17"/>
      <c r="C105" s="17"/>
      <c r="F105" s="17"/>
      <c r="G105" s="17"/>
      <c r="H105" s="17"/>
    </row>
    <row r="106">
      <c r="A106" s="17"/>
      <c r="B106" s="17"/>
      <c r="C106" s="17"/>
      <c r="F106" s="17"/>
      <c r="G106" s="17"/>
      <c r="H106" s="17"/>
    </row>
    <row r="107">
      <c r="A107" s="17"/>
      <c r="B107" s="17"/>
      <c r="C107" s="17"/>
      <c r="F107" s="17"/>
      <c r="G107" s="17"/>
      <c r="H107" s="17"/>
    </row>
    <row r="108">
      <c r="A108" s="17"/>
      <c r="B108" s="17"/>
      <c r="C108" s="17"/>
      <c r="F108" s="17"/>
      <c r="G108" s="17"/>
      <c r="H108" s="17"/>
    </row>
    <row r="109">
      <c r="A109" s="17"/>
      <c r="B109" s="17"/>
      <c r="C109" s="17"/>
      <c r="F109" s="17"/>
      <c r="G109" s="17"/>
      <c r="H109" s="17"/>
    </row>
    <row r="110">
      <c r="A110" s="17"/>
      <c r="B110" s="17"/>
      <c r="C110" s="17"/>
      <c r="F110" s="17"/>
      <c r="G110" s="17"/>
      <c r="H110" s="17"/>
    </row>
    <row r="111">
      <c r="A111" s="17"/>
      <c r="B111" s="17"/>
      <c r="C111" s="17"/>
      <c r="F111" s="17"/>
      <c r="G111" s="17"/>
      <c r="H111" s="17"/>
    </row>
    <row r="112">
      <c r="A112" s="17"/>
      <c r="B112" s="17"/>
      <c r="C112" s="17"/>
      <c r="F112" s="17"/>
      <c r="G112" s="17"/>
      <c r="H112" s="17"/>
    </row>
    <row r="113">
      <c r="A113" s="17"/>
      <c r="B113" s="17"/>
      <c r="C113" s="17"/>
      <c r="F113" s="17"/>
      <c r="G113" s="17"/>
      <c r="H113" s="17"/>
    </row>
    <row r="114">
      <c r="A114" s="17"/>
      <c r="B114" s="17"/>
      <c r="C114" s="17"/>
      <c r="F114" s="17"/>
      <c r="G114" s="17"/>
      <c r="H114" s="17"/>
    </row>
    <row r="115">
      <c r="A115" s="17"/>
      <c r="B115" s="17"/>
      <c r="C115" s="17"/>
      <c r="F115" s="17"/>
      <c r="G115" s="17"/>
      <c r="H115" s="17"/>
    </row>
    <row r="116">
      <c r="A116" s="17"/>
      <c r="B116" s="17"/>
      <c r="C116" s="17"/>
      <c r="F116" s="17"/>
      <c r="G116" s="17"/>
      <c r="H116" s="17"/>
    </row>
    <row r="117">
      <c r="A117" s="17"/>
      <c r="B117" s="17"/>
      <c r="C117" s="17"/>
      <c r="F117" s="17"/>
      <c r="G117" s="17"/>
      <c r="H117" s="17"/>
    </row>
    <row r="118">
      <c r="A118" s="17"/>
      <c r="B118" s="17"/>
      <c r="C118" s="17"/>
      <c r="F118" s="17"/>
      <c r="G118" s="17"/>
      <c r="H118" s="17"/>
    </row>
    <row r="119">
      <c r="A119" s="17"/>
      <c r="B119" s="17"/>
      <c r="C119" s="17"/>
      <c r="F119" s="17"/>
      <c r="G119" s="17"/>
      <c r="H119" s="17"/>
    </row>
    <row r="120">
      <c r="A120" s="17"/>
      <c r="B120" s="17"/>
      <c r="C120" s="17"/>
      <c r="F120" s="17"/>
      <c r="G120" s="17"/>
      <c r="H120" s="17"/>
    </row>
    <row r="121">
      <c r="A121" s="17"/>
      <c r="B121" s="17"/>
      <c r="C121" s="17"/>
      <c r="F121" s="17"/>
      <c r="G121" s="17"/>
      <c r="H121" s="17"/>
    </row>
    <row r="122">
      <c r="A122" s="17"/>
      <c r="B122" s="17"/>
      <c r="C122" s="17"/>
      <c r="F122" s="17"/>
      <c r="G122" s="17"/>
      <c r="H122" s="17"/>
    </row>
    <row r="123">
      <c r="A123" s="17"/>
      <c r="B123" s="17"/>
      <c r="C123" s="17"/>
      <c r="F123" s="17"/>
      <c r="G123" s="17"/>
      <c r="H123" s="17"/>
    </row>
    <row r="124">
      <c r="A124" s="17"/>
      <c r="B124" s="17"/>
      <c r="C124" s="17"/>
      <c r="F124" s="17"/>
      <c r="G124" s="17"/>
      <c r="H124" s="17"/>
    </row>
    <row r="125">
      <c r="A125" s="17"/>
      <c r="B125" s="17"/>
      <c r="C125" s="17"/>
      <c r="F125" s="17"/>
      <c r="G125" s="17"/>
      <c r="H125" s="17"/>
    </row>
    <row r="126">
      <c r="A126" s="17"/>
      <c r="B126" s="17"/>
      <c r="C126" s="17"/>
      <c r="F126" s="17"/>
      <c r="G126" s="17"/>
      <c r="H126" s="17"/>
    </row>
    <row r="127">
      <c r="A127" s="17"/>
      <c r="B127" s="17"/>
      <c r="C127" s="17"/>
      <c r="F127" s="17"/>
      <c r="G127" s="17"/>
      <c r="H127" s="17"/>
    </row>
    <row r="128">
      <c r="A128" s="17"/>
      <c r="B128" s="17"/>
      <c r="C128" s="17"/>
      <c r="F128" s="17"/>
      <c r="G128" s="17"/>
      <c r="H128" s="17"/>
    </row>
    <row r="129">
      <c r="A129" s="17"/>
      <c r="B129" s="17"/>
      <c r="C129" s="17"/>
      <c r="F129" s="17"/>
      <c r="G129" s="17"/>
      <c r="H129" s="17"/>
    </row>
    <row r="130">
      <c r="A130" s="17"/>
      <c r="B130" s="17"/>
      <c r="C130" s="17"/>
      <c r="F130" s="17"/>
      <c r="G130" s="17"/>
      <c r="H130" s="17"/>
    </row>
    <row r="131">
      <c r="A131" s="17"/>
      <c r="B131" s="17"/>
      <c r="C131" s="17"/>
      <c r="F131" s="17"/>
      <c r="G131" s="17"/>
      <c r="H131" s="17"/>
    </row>
    <row r="132">
      <c r="A132" s="17"/>
      <c r="B132" s="17"/>
      <c r="C132" s="17"/>
      <c r="F132" s="17"/>
      <c r="G132" s="17"/>
      <c r="H132" s="17"/>
    </row>
    <row r="133">
      <c r="A133" s="17"/>
      <c r="B133" s="17"/>
      <c r="C133" s="17"/>
      <c r="F133" s="17"/>
      <c r="G133" s="17"/>
      <c r="H133" s="17"/>
    </row>
    <row r="134">
      <c r="A134" s="17"/>
      <c r="B134" s="17"/>
      <c r="C134" s="17"/>
      <c r="F134" s="17"/>
      <c r="G134" s="17"/>
      <c r="H134" s="17"/>
    </row>
    <row r="135">
      <c r="A135" s="17"/>
      <c r="B135" s="17"/>
      <c r="C135" s="17"/>
      <c r="F135" s="17"/>
      <c r="G135" s="17"/>
      <c r="H135" s="17"/>
    </row>
    <row r="136">
      <c r="A136" s="17"/>
      <c r="B136" s="17"/>
      <c r="C136" s="17"/>
      <c r="F136" s="17"/>
      <c r="G136" s="17"/>
      <c r="H136" s="17"/>
    </row>
    <row r="137">
      <c r="A137" s="17"/>
      <c r="B137" s="17"/>
      <c r="C137" s="17"/>
      <c r="F137" s="17"/>
      <c r="G137" s="17"/>
      <c r="H137" s="17"/>
    </row>
    <row r="138">
      <c r="A138" s="17"/>
      <c r="B138" s="17"/>
      <c r="C138" s="17"/>
      <c r="F138" s="17"/>
      <c r="G138" s="17"/>
      <c r="H138" s="17"/>
    </row>
    <row r="139">
      <c r="A139" s="17"/>
      <c r="B139" s="17"/>
      <c r="C139" s="17"/>
      <c r="F139" s="17"/>
      <c r="G139" s="17"/>
      <c r="H139" s="17"/>
    </row>
    <row r="140">
      <c r="A140" s="17"/>
      <c r="B140" s="17"/>
      <c r="C140" s="17"/>
      <c r="F140" s="17"/>
      <c r="G140" s="17"/>
      <c r="H140" s="17"/>
    </row>
    <row r="141">
      <c r="A141" s="17"/>
      <c r="B141" s="17"/>
      <c r="C141" s="17"/>
      <c r="F141" s="17"/>
      <c r="G141" s="17"/>
      <c r="H141" s="17"/>
    </row>
    <row r="142">
      <c r="A142" s="17"/>
      <c r="B142" s="17"/>
      <c r="C142" s="17"/>
      <c r="F142" s="17"/>
      <c r="G142" s="17"/>
      <c r="H142" s="17"/>
    </row>
    <row r="143">
      <c r="A143" s="17"/>
      <c r="B143" s="17"/>
      <c r="C143" s="17"/>
      <c r="F143" s="17"/>
      <c r="G143" s="17"/>
      <c r="H143" s="17"/>
    </row>
    <row r="144">
      <c r="A144" s="17"/>
      <c r="B144" s="17"/>
      <c r="C144" s="17"/>
      <c r="F144" s="17"/>
      <c r="G144" s="17"/>
      <c r="H144" s="17"/>
    </row>
    <row r="145">
      <c r="A145" s="17"/>
      <c r="B145" s="17"/>
      <c r="C145" s="17"/>
      <c r="F145" s="17"/>
      <c r="G145" s="17"/>
      <c r="H145" s="17"/>
    </row>
    <row r="146">
      <c r="A146" s="17"/>
      <c r="B146" s="17"/>
      <c r="C146" s="17"/>
      <c r="F146" s="17"/>
      <c r="G146" s="17"/>
      <c r="H146" s="17"/>
    </row>
    <row r="147">
      <c r="A147" s="17"/>
      <c r="B147" s="17"/>
      <c r="C147" s="17"/>
      <c r="F147" s="17"/>
      <c r="G147" s="17"/>
      <c r="H147" s="17"/>
    </row>
    <row r="148">
      <c r="A148" s="17"/>
      <c r="B148" s="17"/>
      <c r="C148" s="17"/>
      <c r="F148" s="17"/>
      <c r="G148" s="17"/>
      <c r="H148" s="17"/>
    </row>
    <row r="149">
      <c r="A149" s="17"/>
      <c r="B149" s="17"/>
      <c r="C149" s="17"/>
      <c r="F149" s="17"/>
      <c r="G149" s="17"/>
      <c r="H149" s="17"/>
    </row>
    <row r="150">
      <c r="A150" s="17"/>
      <c r="B150" s="17"/>
      <c r="C150" s="17"/>
      <c r="F150" s="17"/>
      <c r="G150" s="17"/>
      <c r="H150" s="17"/>
    </row>
    <row r="151">
      <c r="A151" s="17"/>
      <c r="B151" s="17"/>
      <c r="C151" s="17"/>
      <c r="F151" s="17"/>
      <c r="G151" s="17"/>
      <c r="H151" s="17"/>
    </row>
    <row r="152">
      <c r="A152" s="17"/>
      <c r="B152" s="17"/>
      <c r="C152" s="17"/>
      <c r="F152" s="17"/>
      <c r="G152" s="17"/>
      <c r="H152" s="17"/>
    </row>
    <row r="153">
      <c r="A153" s="17"/>
      <c r="B153" s="17"/>
      <c r="C153" s="17"/>
      <c r="F153" s="17"/>
      <c r="G153" s="17"/>
      <c r="H153" s="17"/>
    </row>
    <row r="154">
      <c r="A154" s="17"/>
      <c r="B154" s="17"/>
      <c r="C154" s="17"/>
      <c r="F154" s="17"/>
      <c r="G154" s="17"/>
      <c r="H154" s="17"/>
    </row>
    <row r="155">
      <c r="A155" s="17"/>
      <c r="B155" s="17"/>
      <c r="C155" s="17"/>
      <c r="F155" s="17"/>
      <c r="G155" s="17"/>
      <c r="H155" s="17"/>
    </row>
    <row r="156">
      <c r="A156" s="17"/>
      <c r="B156" s="17"/>
      <c r="C156" s="17"/>
      <c r="F156" s="17"/>
      <c r="G156" s="17"/>
      <c r="H156" s="17"/>
    </row>
    <row r="157">
      <c r="A157" s="17"/>
      <c r="B157" s="17"/>
      <c r="C157" s="17"/>
      <c r="F157" s="17"/>
      <c r="G157" s="17"/>
      <c r="H157" s="17"/>
    </row>
    <row r="158">
      <c r="A158" s="17"/>
      <c r="B158" s="17"/>
      <c r="C158" s="17"/>
      <c r="F158" s="17"/>
      <c r="G158" s="17"/>
      <c r="H158" s="17"/>
    </row>
    <row r="159">
      <c r="A159" s="17"/>
      <c r="B159" s="17"/>
      <c r="C159" s="17"/>
      <c r="F159" s="17"/>
      <c r="G159" s="17"/>
      <c r="H159" s="17"/>
    </row>
    <row r="160">
      <c r="A160" s="17"/>
      <c r="B160" s="17"/>
      <c r="C160" s="17"/>
      <c r="F160" s="17"/>
      <c r="G160" s="17"/>
      <c r="H160" s="17"/>
    </row>
    <row r="161">
      <c r="A161" s="17"/>
      <c r="B161" s="17"/>
      <c r="C161" s="17"/>
      <c r="F161" s="17"/>
      <c r="G161" s="17"/>
      <c r="H161" s="17"/>
    </row>
    <row r="162">
      <c r="A162" s="17"/>
      <c r="B162" s="17"/>
      <c r="C162" s="17"/>
      <c r="F162" s="17"/>
      <c r="G162" s="17"/>
      <c r="H162" s="17"/>
    </row>
    <row r="163">
      <c r="A163" s="17"/>
      <c r="B163" s="17"/>
      <c r="C163" s="17"/>
      <c r="F163" s="17"/>
      <c r="G163" s="17"/>
      <c r="H163" s="17"/>
    </row>
    <row r="164">
      <c r="A164" s="17"/>
      <c r="B164" s="17"/>
      <c r="C164" s="17"/>
      <c r="F164" s="17"/>
      <c r="G164" s="17"/>
      <c r="H164" s="17"/>
    </row>
    <row r="165">
      <c r="A165" s="17"/>
      <c r="B165" s="17"/>
      <c r="C165" s="17"/>
      <c r="F165" s="17"/>
      <c r="G165" s="17"/>
      <c r="H165" s="17"/>
    </row>
    <row r="166">
      <c r="A166" s="17"/>
      <c r="B166" s="17"/>
      <c r="C166" s="17"/>
      <c r="F166" s="17"/>
      <c r="G166" s="17"/>
      <c r="H166" s="17"/>
    </row>
    <row r="167">
      <c r="A167" s="17"/>
      <c r="B167" s="17"/>
      <c r="C167" s="17"/>
      <c r="F167" s="17"/>
      <c r="G167" s="17"/>
      <c r="H167" s="17"/>
    </row>
    <row r="168">
      <c r="A168" s="17"/>
      <c r="B168" s="17"/>
      <c r="C168" s="17"/>
      <c r="F168" s="17"/>
      <c r="G168" s="17"/>
      <c r="H168" s="17"/>
    </row>
    <row r="169">
      <c r="A169" s="17"/>
      <c r="B169" s="17"/>
      <c r="C169" s="17"/>
      <c r="F169" s="17"/>
      <c r="G169" s="17"/>
      <c r="H169" s="17"/>
    </row>
    <row r="170">
      <c r="A170" s="17"/>
      <c r="B170" s="17"/>
      <c r="C170" s="17"/>
      <c r="F170" s="17"/>
      <c r="G170" s="17"/>
      <c r="H170" s="17"/>
    </row>
    <row r="171">
      <c r="A171" s="17"/>
      <c r="B171" s="17"/>
      <c r="C171" s="17"/>
      <c r="F171" s="17"/>
      <c r="G171" s="17"/>
      <c r="H171" s="17"/>
    </row>
    <row r="172">
      <c r="A172" s="17"/>
      <c r="B172" s="17"/>
      <c r="C172" s="17"/>
      <c r="F172" s="17"/>
      <c r="G172" s="17"/>
      <c r="H172" s="17"/>
    </row>
    <row r="173">
      <c r="A173" s="17"/>
      <c r="B173" s="17"/>
      <c r="C173" s="17"/>
      <c r="F173" s="17"/>
      <c r="G173" s="17"/>
      <c r="H173" s="17"/>
    </row>
    <row r="174">
      <c r="A174" s="17"/>
      <c r="B174" s="17"/>
      <c r="C174" s="17"/>
      <c r="F174" s="17"/>
      <c r="G174" s="17"/>
      <c r="H174" s="17"/>
    </row>
    <row r="175">
      <c r="A175" s="17"/>
      <c r="B175" s="17"/>
      <c r="C175" s="17"/>
      <c r="F175" s="17"/>
      <c r="G175" s="17"/>
      <c r="H175" s="17"/>
    </row>
    <row r="176">
      <c r="A176" s="17"/>
      <c r="B176" s="17"/>
      <c r="C176" s="17"/>
      <c r="F176" s="17"/>
      <c r="G176" s="17"/>
      <c r="H176" s="17"/>
    </row>
    <row r="177">
      <c r="A177" s="17"/>
      <c r="B177" s="17"/>
      <c r="C177" s="17"/>
      <c r="F177" s="17"/>
      <c r="G177" s="17"/>
      <c r="H177" s="17"/>
    </row>
    <row r="178">
      <c r="A178" s="17"/>
      <c r="B178" s="17"/>
      <c r="C178" s="17"/>
      <c r="F178" s="17"/>
      <c r="G178" s="17"/>
      <c r="H178" s="17"/>
    </row>
    <row r="179">
      <c r="A179" s="17"/>
      <c r="B179" s="17"/>
      <c r="C179" s="17"/>
      <c r="F179" s="17"/>
      <c r="G179" s="17"/>
      <c r="H179" s="17"/>
    </row>
    <row r="180">
      <c r="A180" s="17"/>
      <c r="B180" s="17"/>
      <c r="C180" s="17"/>
      <c r="F180" s="17"/>
      <c r="G180" s="17"/>
      <c r="H180" s="17"/>
    </row>
    <row r="181">
      <c r="A181" s="17"/>
      <c r="B181" s="17"/>
      <c r="C181" s="17"/>
      <c r="F181" s="17"/>
      <c r="G181" s="17"/>
      <c r="H181" s="17"/>
    </row>
    <row r="182">
      <c r="A182" s="17"/>
      <c r="B182" s="17"/>
      <c r="C182" s="17"/>
      <c r="F182" s="17"/>
      <c r="G182" s="17"/>
      <c r="H182" s="17"/>
    </row>
    <row r="183">
      <c r="A183" s="17"/>
      <c r="B183" s="17"/>
      <c r="C183" s="17"/>
      <c r="F183" s="17"/>
      <c r="G183" s="17"/>
      <c r="H183" s="17"/>
    </row>
    <row r="184">
      <c r="A184" s="17"/>
      <c r="B184" s="17"/>
      <c r="C184" s="17"/>
      <c r="F184" s="17"/>
      <c r="G184" s="17"/>
      <c r="H184" s="17"/>
    </row>
    <row r="185">
      <c r="A185" s="17"/>
      <c r="B185" s="17"/>
      <c r="C185" s="17"/>
      <c r="F185" s="17"/>
      <c r="G185" s="17"/>
      <c r="H185" s="17"/>
    </row>
    <row r="186">
      <c r="A186" s="17"/>
      <c r="B186" s="17"/>
      <c r="C186" s="17"/>
      <c r="F186" s="17"/>
      <c r="G186" s="17"/>
      <c r="H186" s="17"/>
    </row>
    <row r="187">
      <c r="A187" s="17"/>
      <c r="B187" s="17"/>
      <c r="C187" s="17"/>
      <c r="F187" s="17"/>
      <c r="G187" s="17"/>
      <c r="H187" s="17"/>
    </row>
    <row r="188">
      <c r="A188" s="17"/>
      <c r="B188" s="17"/>
      <c r="C188" s="17"/>
      <c r="F188" s="17"/>
      <c r="G188" s="17"/>
      <c r="H188" s="17"/>
    </row>
    <row r="189">
      <c r="A189" s="17"/>
      <c r="B189" s="17"/>
      <c r="C189" s="17"/>
      <c r="F189" s="17"/>
      <c r="G189" s="17"/>
      <c r="H189" s="17"/>
    </row>
    <row r="190">
      <c r="A190" s="17"/>
      <c r="B190" s="17"/>
      <c r="C190" s="17"/>
      <c r="F190" s="17"/>
      <c r="G190" s="17"/>
      <c r="H190" s="17"/>
    </row>
    <row r="191">
      <c r="A191" s="17"/>
      <c r="B191" s="17"/>
      <c r="C191" s="17"/>
      <c r="F191" s="17"/>
      <c r="G191" s="17"/>
      <c r="H191" s="17"/>
    </row>
    <row r="192">
      <c r="A192" s="17"/>
      <c r="B192" s="17"/>
      <c r="C192" s="17"/>
      <c r="F192" s="17"/>
      <c r="G192" s="17"/>
      <c r="H192" s="17"/>
    </row>
    <row r="193">
      <c r="A193" s="17"/>
      <c r="B193" s="17"/>
      <c r="C193" s="17"/>
      <c r="F193" s="17"/>
      <c r="G193" s="17"/>
      <c r="H193" s="17"/>
    </row>
    <row r="194">
      <c r="A194" s="17"/>
      <c r="B194" s="17"/>
      <c r="C194" s="17"/>
      <c r="F194" s="17"/>
      <c r="G194" s="17"/>
      <c r="H194" s="17"/>
    </row>
    <row r="195">
      <c r="A195" s="17"/>
      <c r="B195" s="17"/>
      <c r="C195" s="17"/>
      <c r="F195" s="17"/>
      <c r="G195" s="17"/>
      <c r="H195" s="17"/>
    </row>
    <row r="196">
      <c r="A196" s="17"/>
      <c r="B196" s="17"/>
      <c r="C196" s="17"/>
      <c r="F196" s="17"/>
      <c r="G196" s="17"/>
      <c r="H196" s="17"/>
    </row>
    <row r="197">
      <c r="A197" s="17"/>
      <c r="B197" s="17"/>
      <c r="C197" s="17"/>
      <c r="F197" s="17"/>
      <c r="G197" s="17"/>
      <c r="H197" s="17"/>
    </row>
    <row r="198">
      <c r="A198" s="17"/>
      <c r="B198" s="17"/>
      <c r="C198" s="17"/>
      <c r="F198" s="17"/>
      <c r="G198" s="17"/>
      <c r="H198" s="17"/>
    </row>
    <row r="199">
      <c r="A199" s="17"/>
      <c r="B199" s="17"/>
      <c r="C199" s="17"/>
      <c r="F199" s="17"/>
      <c r="G199" s="17"/>
      <c r="H199" s="17"/>
    </row>
    <row r="200">
      <c r="A200" s="17"/>
      <c r="B200" s="17"/>
      <c r="C200" s="17"/>
      <c r="F200" s="17"/>
      <c r="G200" s="17"/>
      <c r="H200" s="17"/>
    </row>
    <row r="201">
      <c r="A201" s="17"/>
      <c r="B201" s="17"/>
      <c r="C201" s="17"/>
      <c r="F201" s="17"/>
      <c r="G201" s="17"/>
      <c r="H201" s="17"/>
    </row>
    <row r="202">
      <c r="A202" s="17"/>
      <c r="B202" s="17"/>
      <c r="C202" s="17"/>
      <c r="F202" s="17"/>
      <c r="G202" s="17"/>
      <c r="H202" s="17"/>
    </row>
    <row r="203">
      <c r="A203" s="17"/>
      <c r="B203" s="17"/>
      <c r="C203" s="17"/>
      <c r="F203" s="17"/>
      <c r="G203" s="17"/>
      <c r="H203" s="17"/>
    </row>
    <row r="204">
      <c r="A204" s="17"/>
      <c r="B204" s="17"/>
      <c r="C204" s="17"/>
      <c r="F204" s="17"/>
      <c r="G204" s="17"/>
      <c r="H204" s="17"/>
    </row>
    <row r="205">
      <c r="A205" s="17"/>
      <c r="B205" s="17"/>
      <c r="C205" s="17"/>
      <c r="F205" s="17"/>
      <c r="G205" s="17"/>
      <c r="H205" s="17"/>
    </row>
    <row r="206">
      <c r="A206" s="17"/>
      <c r="B206" s="17"/>
      <c r="C206" s="17"/>
      <c r="F206" s="17"/>
      <c r="G206" s="17"/>
      <c r="H206" s="17"/>
    </row>
    <row r="207">
      <c r="A207" s="17"/>
      <c r="B207" s="17"/>
      <c r="C207" s="17"/>
      <c r="F207" s="17"/>
      <c r="G207" s="17"/>
      <c r="H207" s="17"/>
    </row>
    <row r="208">
      <c r="A208" s="17"/>
      <c r="B208" s="17"/>
      <c r="C208" s="17"/>
      <c r="F208" s="17"/>
      <c r="G208" s="17"/>
      <c r="H208" s="17"/>
    </row>
    <row r="209">
      <c r="A209" s="17"/>
      <c r="B209" s="17"/>
      <c r="C209" s="17"/>
      <c r="F209" s="17"/>
      <c r="G209" s="17"/>
      <c r="H209" s="17"/>
    </row>
    <row r="210">
      <c r="A210" s="17"/>
      <c r="B210" s="17"/>
      <c r="C210" s="17"/>
      <c r="F210" s="17"/>
      <c r="G210" s="17"/>
      <c r="H210" s="17"/>
    </row>
    <row r="211">
      <c r="A211" s="17"/>
      <c r="B211" s="17"/>
      <c r="C211" s="17"/>
      <c r="F211" s="17"/>
      <c r="G211" s="17"/>
      <c r="H211" s="17"/>
    </row>
    <row r="212">
      <c r="A212" s="17"/>
      <c r="B212" s="17"/>
      <c r="C212" s="17"/>
      <c r="F212" s="17"/>
      <c r="G212" s="17"/>
      <c r="H212" s="17"/>
    </row>
    <row r="213">
      <c r="A213" s="17"/>
      <c r="B213" s="17"/>
      <c r="C213" s="17"/>
      <c r="F213" s="17"/>
      <c r="G213" s="17"/>
      <c r="H213" s="17"/>
    </row>
    <row r="214">
      <c r="A214" s="17"/>
      <c r="B214" s="17"/>
      <c r="C214" s="17"/>
      <c r="F214" s="17"/>
      <c r="G214" s="17"/>
      <c r="H214" s="17"/>
    </row>
    <row r="215">
      <c r="A215" s="17"/>
      <c r="B215" s="17"/>
      <c r="C215" s="17"/>
      <c r="F215" s="17"/>
      <c r="G215" s="17"/>
      <c r="H215" s="17"/>
    </row>
    <row r="216">
      <c r="A216" s="17"/>
      <c r="B216" s="17"/>
      <c r="C216" s="17"/>
      <c r="F216" s="17"/>
      <c r="G216" s="17"/>
      <c r="H216" s="17"/>
    </row>
    <row r="217">
      <c r="A217" s="17"/>
      <c r="B217" s="17"/>
      <c r="C217" s="17"/>
      <c r="F217" s="17"/>
      <c r="G217" s="17"/>
      <c r="H217" s="17"/>
    </row>
    <row r="218">
      <c r="A218" s="17"/>
      <c r="B218" s="17"/>
      <c r="C218" s="17"/>
      <c r="F218" s="17"/>
      <c r="G218" s="17"/>
      <c r="H218" s="17"/>
    </row>
    <row r="219">
      <c r="A219" s="17"/>
      <c r="B219" s="17"/>
      <c r="C219" s="17"/>
      <c r="F219" s="17"/>
      <c r="G219" s="17"/>
      <c r="H219" s="17"/>
    </row>
    <row r="220">
      <c r="A220" s="17"/>
      <c r="B220" s="17"/>
      <c r="C220" s="17"/>
      <c r="F220" s="17"/>
      <c r="G220" s="17"/>
      <c r="H220" s="17"/>
    </row>
    <row r="221">
      <c r="A221" s="17"/>
      <c r="B221" s="17"/>
      <c r="C221" s="17"/>
      <c r="F221" s="17"/>
      <c r="G221" s="17"/>
      <c r="H221" s="17"/>
    </row>
    <row r="222">
      <c r="A222" s="17"/>
      <c r="B222" s="17"/>
      <c r="C222" s="17"/>
      <c r="F222" s="17"/>
      <c r="G222" s="17"/>
      <c r="H222" s="17"/>
    </row>
    <row r="223">
      <c r="A223" s="17"/>
      <c r="B223" s="17"/>
      <c r="C223" s="17"/>
      <c r="F223" s="17"/>
      <c r="G223" s="17"/>
      <c r="H223" s="17"/>
    </row>
    <row r="224">
      <c r="A224" s="17"/>
      <c r="B224" s="17"/>
      <c r="C224" s="17"/>
      <c r="F224" s="17"/>
      <c r="G224" s="17"/>
      <c r="H224" s="17"/>
    </row>
    <row r="225">
      <c r="A225" s="17"/>
      <c r="B225" s="17"/>
      <c r="C225" s="17"/>
      <c r="F225" s="17"/>
      <c r="G225" s="17"/>
      <c r="H225" s="17"/>
    </row>
    <row r="226">
      <c r="A226" s="17"/>
      <c r="B226" s="17"/>
      <c r="C226" s="17"/>
      <c r="F226" s="17"/>
      <c r="G226" s="17"/>
      <c r="H226" s="17"/>
    </row>
    <row r="227">
      <c r="A227" s="17"/>
      <c r="B227" s="17"/>
      <c r="C227" s="17"/>
      <c r="F227" s="17"/>
      <c r="G227" s="17"/>
      <c r="H227" s="17"/>
    </row>
    <row r="228">
      <c r="A228" s="17"/>
      <c r="B228" s="17"/>
      <c r="C228" s="17"/>
      <c r="F228" s="17"/>
      <c r="G228" s="17"/>
      <c r="H228" s="17"/>
    </row>
    <row r="229">
      <c r="A229" s="17"/>
      <c r="B229" s="17"/>
      <c r="C229" s="17"/>
      <c r="F229" s="17"/>
      <c r="G229" s="17"/>
      <c r="H229" s="17"/>
    </row>
    <row r="230">
      <c r="A230" s="17"/>
      <c r="B230" s="17"/>
      <c r="C230" s="17"/>
      <c r="F230" s="17"/>
      <c r="G230" s="17"/>
      <c r="H230" s="17"/>
    </row>
    <row r="231">
      <c r="A231" s="17"/>
      <c r="B231" s="17"/>
      <c r="C231" s="17"/>
      <c r="F231" s="17"/>
      <c r="G231" s="17"/>
      <c r="H231" s="17"/>
    </row>
    <row r="232">
      <c r="A232" s="17"/>
      <c r="B232" s="17"/>
      <c r="C232" s="17"/>
      <c r="F232" s="17"/>
      <c r="G232" s="17"/>
      <c r="H232" s="17"/>
    </row>
    <row r="233">
      <c r="A233" s="17"/>
      <c r="B233" s="17"/>
      <c r="C233" s="17"/>
      <c r="F233" s="17"/>
      <c r="G233" s="17"/>
      <c r="H233" s="17"/>
    </row>
    <row r="234">
      <c r="A234" s="17"/>
      <c r="B234" s="17"/>
      <c r="C234" s="17"/>
      <c r="F234" s="17"/>
      <c r="G234" s="17"/>
      <c r="H234" s="17"/>
    </row>
    <row r="235">
      <c r="A235" s="17"/>
      <c r="B235" s="17"/>
      <c r="C235" s="17"/>
      <c r="F235" s="17"/>
      <c r="G235" s="17"/>
      <c r="H235" s="17"/>
    </row>
    <row r="236">
      <c r="A236" s="17"/>
      <c r="B236" s="17"/>
      <c r="C236" s="17"/>
      <c r="F236" s="17"/>
      <c r="G236" s="17"/>
      <c r="H236" s="17"/>
    </row>
    <row r="237">
      <c r="A237" s="17"/>
      <c r="B237" s="17"/>
      <c r="C237" s="17"/>
      <c r="F237" s="17"/>
      <c r="G237" s="17"/>
      <c r="H237" s="17"/>
    </row>
    <row r="238">
      <c r="A238" s="17"/>
      <c r="B238" s="17"/>
      <c r="C238" s="17"/>
      <c r="F238" s="17"/>
      <c r="G238" s="17"/>
      <c r="H238" s="17"/>
    </row>
    <row r="239">
      <c r="A239" s="17"/>
      <c r="B239" s="17"/>
      <c r="C239" s="17"/>
      <c r="F239" s="17"/>
      <c r="G239" s="17"/>
      <c r="H239" s="17"/>
    </row>
    <row r="240">
      <c r="A240" s="17"/>
      <c r="B240" s="17"/>
      <c r="C240" s="17"/>
      <c r="F240" s="17"/>
      <c r="G240" s="17"/>
      <c r="H240" s="17"/>
    </row>
    <row r="241">
      <c r="A241" s="17"/>
      <c r="B241" s="17"/>
      <c r="C241" s="17"/>
      <c r="F241" s="17"/>
      <c r="G241" s="17"/>
      <c r="H241" s="17"/>
    </row>
    <row r="242">
      <c r="A242" s="17"/>
      <c r="B242" s="17"/>
      <c r="C242" s="17"/>
      <c r="F242" s="17"/>
      <c r="G242" s="17"/>
      <c r="H242" s="17"/>
    </row>
    <row r="243">
      <c r="A243" s="17"/>
      <c r="B243" s="17"/>
      <c r="C243" s="17"/>
      <c r="F243" s="17"/>
      <c r="G243" s="17"/>
      <c r="H243" s="17"/>
    </row>
    <row r="244">
      <c r="A244" s="17"/>
      <c r="B244" s="17"/>
      <c r="C244" s="17"/>
      <c r="F244" s="17"/>
      <c r="G244" s="17"/>
      <c r="H244" s="17"/>
    </row>
    <row r="245">
      <c r="A245" s="17"/>
      <c r="B245" s="17"/>
      <c r="C245" s="17"/>
      <c r="F245" s="17"/>
      <c r="G245" s="17"/>
      <c r="H245" s="17"/>
    </row>
    <row r="246">
      <c r="A246" s="17"/>
      <c r="B246" s="17"/>
      <c r="C246" s="17"/>
      <c r="F246" s="17"/>
      <c r="G246" s="17"/>
      <c r="H246" s="17"/>
    </row>
    <row r="247">
      <c r="A247" s="17"/>
      <c r="B247" s="17"/>
      <c r="C247" s="17"/>
      <c r="F247" s="17"/>
      <c r="G247" s="17"/>
      <c r="H247" s="17"/>
    </row>
    <row r="248">
      <c r="A248" s="17"/>
      <c r="B248" s="17"/>
      <c r="C248" s="17"/>
      <c r="F248" s="17"/>
      <c r="G248" s="17"/>
      <c r="H248" s="17"/>
    </row>
    <row r="249">
      <c r="A249" s="17"/>
      <c r="B249" s="17"/>
      <c r="C249" s="17"/>
      <c r="F249" s="17"/>
      <c r="G249" s="17"/>
      <c r="H249" s="17"/>
    </row>
    <row r="250">
      <c r="A250" s="17"/>
      <c r="B250" s="17"/>
      <c r="C250" s="17"/>
      <c r="F250" s="17"/>
      <c r="G250" s="17"/>
      <c r="H250" s="17"/>
    </row>
    <row r="251">
      <c r="A251" s="17"/>
      <c r="B251" s="17"/>
      <c r="C251" s="17"/>
      <c r="F251" s="17"/>
      <c r="G251" s="17"/>
      <c r="H251" s="17"/>
    </row>
    <row r="252">
      <c r="A252" s="17"/>
      <c r="B252" s="17"/>
      <c r="C252" s="17"/>
      <c r="F252" s="17"/>
      <c r="G252" s="17"/>
      <c r="H252" s="17"/>
    </row>
    <row r="253">
      <c r="A253" s="17"/>
      <c r="B253" s="17"/>
      <c r="C253" s="17"/>
      <c r="F253" s="17"/>
      <c r="G253" s="17"/>
      <c r="H253" s="17"/>
    </row>
    <row r="254">
      <c r="A254" s="17"/>
      <c r="B254" s="17"/>
      <c r="C254" s="17"/>
      <c r="F254" s="17"/>
      <c r="G254" s="17"/>
      <c r="H254" s="17"/>
    </row>
    <row r="255">
      <c r="A255" s="17"/>
      <c r="B255" s="17"/>
      <c r="C255" s="17"/>
      <c r="F255" s="17"/>
      <c r="G255" s="17"/>
      <c r="H255" s="17"/>
    </row>
    <row r="256">
      <c r="A256" s="17"/>
      <c r="B256" s="17"/>
      <c r="C256" s="17"/>
      <c r="F256" s="17"/>
      <c r="G256" s="17"/>
      <c r="H256" s="17"/>
    </row>
    <row r="257">
      <c r="A257" s="17"/>
      <c r="B257" s="17"/>
      <c r="C257" s="17"/>
      <c r="F257" s="17"/>
      <c r="G257" s="17"/>
      <c r="H257" s="17"/>
    </row>
    <row r="258">
      <c r="A258" s="17"/>
      <c r="B258" s="17"/>
      <c r="C258" s="17"/>
      <c r="F258" s="17"/>
      <c r="G258" s="17"/>
      <c r="H258" s="17"/>
    </row>
    <row r="259">
      <c r="A259" s="17"/>
      <c r="B259" s="17"/>
      <c r="C259" s="17"/>
      <c r="F259" s="17"/>
      <c r="G259" s="17"/>
      <c r="H259" s="17"/>
    </row>
    <row r="260">
      <c r="A260" s="17"/>
      <c r="B260" s="17"/>
      <c r="C260" s="17"/>
      <c r="F260" s="17"/>
      <c r="G260" s="17"/>
      <c r="H260" s="17"/>
    </row>
    <row r="261">
      <c r="A261" s="17"/>
      <c r="B261" s="17"/>
      <c r="C261" s="17"/>
      <c r="F261" s="17"/>
      <c r="G261" s="17"/>
      <c r="H261" s="17"/>
    </row>
    <row r="262">
      <c r="A262" s="17"/>
      <c r="B262" s="17"/>
      <c r="C262" s="17"/>
      <c r="F262" s="17"/>
      <c r="G262" s="17"/>
      <c r="H262" s="17"/>
    </row>
    <row r="263">
      <c r="A263" s="17"/>
      <c r="B263" s="17"/>
      <c r="C263" s="17"/>
      <c r="F263" s="17"/>
      <c r="G263" s="17"/>
      <c r="H263" s="17"/>
    </row>
    <row r="264">
      <c r="A264" s="17"/>
      <c r="B264" s="17"/>
      <c r="C264" s="17"/>
      <c r="F264" s="17"/>
      <c r="G264" s="17"/>
      <c r="H264" s="17"/>
    </row>
    <row r="265">
      <c r="A265" s="17"/>
      <c r="B265" s="17"/>
      <c r="C265" s="17"/>
      <c r="F265" s="17"/>
      <c r="G265" s="17"/>
      <c r="H265" s="17"/>
    </row>
    <row r="266">
      <c r="A266" s="17"/>
      <c r="B266" s="17"/>
      <c r="C266" s="17"/>
      <c r="F266" s="17"/>
      <c r="G266" s="17"/>
      <c r="H266" s="17"/>
    </row>
    <row r="267">
      <c r="A267" s="17"/>
      <c r="B267" s="17"/>
      <c r="C267" s="17"/>
      <c r="F267" s="17"/>
      <c r="G267" s="17"/>
      <c r="H267" s="17"/>
    </row>
    <row r="268">
      <c r="A268" s="17"/>
      <c r="B268" s="17"/>
      <c r="C268" s="17"/>
      <c r="F268" s="17"/>
      <c r="G268" s="17"/>
      <c r="H268" s="17"/>
    </row>
    <row r="269">
      <c r="A269" s="17"/>
      <c r="B269" s="17"/>
      <c r="C269" s="17"/>
      <c r="F269" s="17"/>
      <c r="G269" s="17"/>
      <c r="H269" s="17"/>
    </row>
    <row r="270">
      <c r="A270" s="17"/>
      <c r="B270" s="17"/>
      <c r="C270" s="17"/>
      <c r="F270" s="17"/>
      <c r="G270" s="17"/>
      <c r="H270" s="17"/>
    </row>
    <row r="271">
      <c r="A271" s="17"/>
      <c r="B271" s="17"/>
      <c r="C271" s="17"/>
      <c r="F271" s="17"/>
      <c r="G271" s="17"/>
      <c r="H271" s="17"/>
    </row>
    <row r="272">
      <c r="A272" s="17"/>
      <c r="B272" s="17"/>
      <c r="C272" s="17"/>
      <c r="F272" s="17"/>
      <c r="G272" s="17"/>
      <c r="H272" s="17"/>
    </row>
    <row r="273">
      <c r="A273" s="17"/>
      <c r="B273" s="17"/>
      <c r="C273" s="17"/>
      <c r="F273" s="17"/>
      <c r="G273" s="17"/>
      <c r="H273" s="17"/>
    </row>
    <row r="274">
      <c r="A274" s="17"/>
      <c r="B274" s="17"/>
      <c r="C274" s="17"/>
      <c r="F274" s="17"/>
      <c r="G274" s="17"/>
      <c r="H274" s="17"/>
    </row>
    <row r="275">
      <c r="A275" s="17"/>
      <c r="B275" s="17"/>
      <c r="C275" s="17"/>
      <c r="F275" s="17"/>
      <c r="G275" s="17"/>
      <c r="H275" s="17"/>
    </row>
    <row r="276">
      <c r="A276" s="17"/>
      <c r="B276" s="17"/>
      <c r="C276" s="17"/>
      <c r="F276" s="17"/>
      <c r="G276" s="17"/>
      <c r="H276" s="17"/>
    </row>
    <row r="277">
      <c r="A277" s="17"/>
      <c r="B277" s="17"/>
      <c r="C277" s="17"/>
      <c r="F277" s="17"/>
      <c r="G277" s="17"/>
      <c r="H277" s="17"/>
    </row>
    <row r="278">
      <c r="A278" s="17"/>
      <c r="B278" s="17"/>
      <c r="C278" s="17"/>
      <c r="F278" s="17"/>
      <c r="G278" s="17"/>
      <c r="H278" s="17"/>
    </row>
    <row r="279">
      <c r="A279" s="17"/>
      <c r="B279" s="17"/>
      <c r="C279" s="17"/>
      <c r="F279" s="17"/>
      <c r="G279" s="17"/>
      <c r="H279" s="17"/>
    </row>
    <row r="280">
      <c r="A280" s="17"/>
      <c r="B280" s="17"/>
      <c r="C280" s="17"/>
      <c r="F280" s="17"/>
      <c r="G280" s="17"/>
      <c r="H280" s="17"/>
    </row>
    <row r="281">
      <c r="A281" s="17"/>
      <c r="B281" s="17"/>
      <c r="C281" s="17"/>
      <c r="F281" s="17"/>
      <c r="G281" s="17"/>
      <c r="H281" s="17"/>
    </row>
    <row r="282">
      <c r="A282" s="17"/>
      <c r="B282" s="17"/>
      <c r="C282" s="17"/>
      <c r="F282" s="17"/>
      <c r="G282" s="17"/>
      <c r="H282" s="17"/>
    </row>
    <row r="283">
      <c r="A283" s="17"/>
      <c r="B283" s="17"/>
      <c r="C283" s="17"/>
      <c r="F283" s="17"/>
      <c r="G283" s="17"/>
      <c r="H283" s="17"/>
    </row>
    <row r="284">
      <c r="A284" s="17"/>
      <c r="B284" s="17"/>
      <c r="C284" s="17"/>
      <c r="F284" s="17"/>
      <c r="G284" s="17"/>
      <c r="H284" s="17"/>
    </row>
    <row r="285">
      <c r="A285" s="17"/>
      <c r="B285" s="17"/>
      <c r="C285" s="17"/>
      <c r="F285" s="17"/>
      <c r="G285" s="17"/>
      <c r="H285" s="17"/>
    </row>
    <row r="286">
      <c r="A286" s="17"/>
      <c r="B286" s="17"/>
      <c r="C286" s="17"/>
      <c r="F286" s="17"/>
      <c r="G286" s="17"/>
      <c r="H286" s="17"/>
    </row>
    <row r="287">
      <c r="A287" s="17"/>
      <c r="B287" s="17"/>
      <c r="C287" s="17"/>
      <c r="F287" s="17"/>
      <c r="G287" s="17"/>
      <c r="H287" s="17"/>
    </row>
    <row r="288">
      <c r="A288" s="17"/>
      <c r="B288" s="17"/>
      <c r="C288" s="17"/>
      <c r="F288" s="17"/>
      <c r="G288" s="17"/>
      <c r="H288" s="17"/>
    </row>
    <row r="289">
      <c r="A289" s="17"/>
      <c r="B289" s="17"/>
      <c r="C289" s="17"/>
      <c r="F289" s="17"/>
      <c r="G289" s="17"/>
      <c r="H289" s="17"/>
    </row>
    <row r="290">
      <c r="A290" s="17"/>
      <c r="B290" s="17"/>
      <c r="C290" s="17"/>
      <c r="F290" s="17"/>
      <c r="G290" s="17"/>
      <c r="H290" s="17"/>
    </row>
    <row r="291">
      <c r="A291" s="17"/>
      <c r="B291" s="17"/>
      <c r="C291" s="17"/>
      <c r="F291" s="17"/>
      <c r="G291" s="17"/>
      <c r="H291" s="17"/>
    </row>
    <row r="292">
      <c r="A292" s="17"/>
      <c r="B292" s="17"/>
      <c r="C292" s="17"/>
      <c r="F292" s="17"/>
      <c r="G292" s="17"/>
      <c r="H292" s="17"/>
    </row>
    <row r="293">
      <c r="A293" s="17"/>
      <c r="B293" s="17"/>
      <c r="C293" s="17"/>
      <c r="F293" s="17"/>
      <c r="G293" s="17"/>
      <c r="H293" s="17"/>
    </row>
    <row r="294">
      <c r="A294" s="17"/>
      <c r="B294" s="17"/>
      <c r="C294" s="17"/>
      <c r="F294" s="17"/>
      <c r="G294" s="17"/>
      <c r="H294" s="17"/>
    </row>
    <row r="295">
      <c r="A295" s="17"/>
      <c r="B295" s="17"/>
      <c r="C295" s="17"/>
      <c r="F295" s="17"/>
      <c r="G295" s="17"/>
      <c r="H295" s="17"/>
    </row>
    <row r="296">
      <c r="A296" s="17"/>
      <c r="B296" s="17"/>
      <c r="C296" s="17"/>
      <c r="F296" s="17"/>
      <c r="G296" s="17"/>
      <c r="H296" s="17"/>
    </row>
    <row r="297">
      <c r="A297" s="17"/>
      <c r="B297" s="17"/>
      <c r="C297" s="17"/>
      <c r="F297" s="17"/>
      <c r="G297" s="17"/>
      <c r="H297" s="17"/>
    </row>
    <row r="298">
      <c r="A298" s="17"/>
      <c r="B298" s="17"/>
      <c r="C298" s="17"/>
      <c r="F298" s="17"/>
      <c r="G298" s="17"/>
      <c r="H298" s="17"/>
    </row>
    <row r="299">
      <c r="A299" s="17"/>
      <c r="B299" s="17"/>
      <c r="C299" s="17"/>
      <c r="F299" s="17"/>
      <c r="G299" s="17"/>
      <c r="H299" s="17"/>
    </row>
    <row r="300">
      <c r="A300" s="17"/>
      <c r="B300" s="17"/>
      <c r="C300" s="17"/>
      <c r="F300" s="17"/>
      <c r="G300" s="17"/>
      <c r="H300" s="17"/>
    </row>
    <row r="301">
      <c r="A301" s="17"/>
      <c r="B301" s="17"/>
      <c r="C301" s="17"/>
      <c r="F301" s="17"/>
      <c r="G301" s="17"/>
      <c r="H301" s="17"/>
    </row>
    <row r="302">
      <c r="A302" s="17"/>
      <c r="B302" s="17"/>
      <c r="C302" s="17"/>
      <c r="F302" s="17"/>
      <c r="G302" s="17"/>
      <c r="H302" s="17"/>
    </row>
    <row r="303">
      <c r="A303" s="17"/>
      <c r="B303" s="17"/>
      <c r="C303" s="17"/>
      <c r="F303" s="17"/>
      <c r="G303" s="17"/>
      <c r="H303" s="17"/>
    </row>
    <row r="304">
      <c r="A304" s="17"/>
      <c r="B304" s="17"/>
      <c r="C304" s="17"/>
      <c r="F304" s="17"/>
      <c r="G304" s="17"/>
      <c r="H304" s="17"/>
    </row>
    <row r="305">
      <c r="A305" s="17"/>
      <c r="B305" s="17"/>
      <c r="C305" s="17"/>
      <c r="F305" s="17"/>
      <c r="G305" s="17"/>
      <c r="H305" s="17"/>
    </row>
    <row r="306">
      <c r="A306" s="17"/>
      <c r="B306" s="17"/>
      <c r="C306" s="17"/>
      <c r="F306" s="17"/>
      <c r="G306" s="17"/>
      <c r="H306" s="17"/>
    </row>
    <row r="307">
      <c r="A307" s="17"/>
      <c r="B307" s="17"/>
      <c r="C307" s="17"/>
      <c r="F307" s="17"/>
      <c r="G307" s="17"/>
      <c r="H307" s="17"/>
    </row>
    <row r="308">
      <c r="A308" s="17"/>
      <c r="B308" s="17"/>
      <c r="C308" s="17"/>
      <c r="F308" s="17"/>
      <c r="G308" s="17"/>
      <c r="H308" s="17"/>
    </row>
    <row r="309">
      <c r="A309" s="17"/>
      <c r="B309" s="17"/>
      <c r="C309" s="17"/>
      <c r="F309" s="17"/>
      <c r="G309" s="17"/>
      <c r="H309" s="17"/>
    </row>
    <row r="310">
      <c r="A310" s="17"/>
      <c r="B310" s="17"/>
      <c r="C310" s="17"/>
      <c r="F310" s="17"/>
      <c r="G310" s="17"/>
      <c r="H310" s="17"/>
    </row>
    <row r="311">
      <c r="A311" s="17"/>
      <c r="B311" s="17"/>
      <c r="C311" s="17"/>
      <c r="F311" s="17"/>
      <c r="G311" s="17"/>
      <c r="H311" s="17"/>
    </row>
    <row r="312">
      <c r="A312" s="17"/>
      <c r="B312" s="17"/>
      <c r="C312" s="17"/>
      <c r="F312" s="17"/>
      <c r="G312" s="17"/>
      <c r="H312" s="17"/>
    </row>
    <row r="313">
      <c r="A313" s="17"/>
      <c r="B313" s="17"/>
      <c r="C313" s="17"/>
      <c r="F313" s="17"/>
      <c r="G313" s="17"/>
      <c r="H313" s="17"/>
    </row>
    <row r="314">
      <c r="A314" s="17"/>
      <c r="B314" s="17"/>
      <c r="C314" s="17"/>
      <c r="F314" s="17"/>
      <c r="G314" s="17"/>
      <c r="H314" s="17"/>
    </row>
    <row r="315">
      <c r="A315" s="17"/>
      <c r="B315" s="17"/>
      <c r="C315" s="17"/>
      <c r="F315" s="17"/>
      <c r="G315" s="17"/>
      <c r="H315" s="17"/>
    </row>
    <row r="316">
      <c r="A316" s="17"/>
      <c r="B316" s="17"/>
      <c r="C316" s="17"/>
      <c r="F316" s="17"/>
      <c r="G316" s="17"/>
      <c r="H316" s="17"/>
    </row>
    <row r="317">
      <c r="A317" s="17"/>
      <c r="B317" s="17"/>
      <c r="C317" s="17"/>
      <c r="F317" s="17"/>
      <c r="G317" s="17"/>
      <c r="H317" s="17"/>
    </row>
    <row r="318">
      <c r="A318" s="17"/>
      <c r="B318" s="17"/>
      <c r="C318" s="17"/>
      <c r="F318" s="17"/>
      <c r="G318" s="17"/>
      <c r="H318" s="17"/>
    </row>
    <row r="319">
      <c r="A319" s="17"/>
      <c r="B319" s="17"/>
      <c r="C319" s="17"/>
      <c r="F319" s="17"/>
      <c r="G319" s="17"/>
      <c r="H319" s="17"/>
    </row>
    <row r="320">
      <c r="A320" s="17"/>
      <c r="B320" s="17"/>
      <c r="C320" s="17"/>
      <c r="F320" s="17"/>
      <c r="G320" s="17"/>
      <c r="H320" s="17"/>
    </row>
    <row r="321">
      <c r="A321" s="17"/>
      <c r="B321" s="17"/>
      <c r="C321" s="17"/>
      <c r="F321" s="17"/>
      <c r="G321" s="17"/>
      <c r="H321" s="17"/>
    </row>
    <row r="322">
      <c r="A322" s="17"/>
      <c r="B322" s="17"/>
      <c r="C322" s="17"/>
      <c r="F322" s="17"/>
      <c r="G322" s="17"/>
      <c r="H322" s="17"/>
    </row>
    <row r="323">
      <c r="A323" s="17"/>
      <c r="B323" s="17"/>
      <c r="C323" s="17"/>
      <c r="F323" s="17"/>
      <c r="G323" s="17"/>
      <c r="H323" s="17"/>
    </row>
    <row r="324">
      <c r="A324" s="17"/>
      <c r="B324" s="17"/>
      <c r="C324" s="17"/>
      <c r="F324" s="17"/>
      <c r="G324" s="17"/>
      <c r="H324" s="17"/>
    </row>
    <row r="325">
      <c r="A325" s="17"/>
      <c r="B325" s="17"/>
      <c r="C325" s="17"/>
      <c r="F325" s="17"/>
      <c r="G325" s="17"/>
      <c r="H325" s="17"/>
    </row>
    <row r="326">
      <c r="A326" s="17"/>
      <c r="B326" s="17"/>
      <c r="C326" s="17"/>
      <c r="F326" s="17"/>
      <c r="G326" s="17"/>
      <c r="H326" s="17"/>
    </row>
    <row r="327">
      <c r="A327" s="17"/>
      <c r="B327" s="17"/>
      <c r="C327" s="17"/>
      <c r="F327" s="17"/>
      <c r="G327" s="17"/>
      <c r="H327" s="17"/>
    </row>
    <row r="328">
      <c r="A328" s="17"/>
      <c r="B328" s="17"/>
      <c r="C328" s="17"/>
      <c r="F328" s="17"/>
      <c r="G328" s="17"/>
      <c r="H328" s="17"/>
    </row>
    <row r="329">
      <c r="A329" s="17"/>
      <c r="B329" s="17"/>
      <c r="C329" s="17"/>
      <c r="F329" s="17"/>
      <c r="G329" s="17"/>
      <c r="H329" s="17"/>
    </row>
    <row r="330">
      <c r="A330" s="17"/>
      <c r="B330" s="17"/>
      <c r="C330" s="17"/>
      <c r="F330" s="17"/>
      <c r="G330" s="17"/>
      <c r="H330" s="17"/>
    </row>
    <row r="331">
      <c r="A331" s="17"/>
      <c r="B331" s="17"/>
      <c r="C331" s="17"/>
      <c r="F331" s="17"/>
      <c r="G331" s="17"/>
      <c r="H331" s="17"/>
    </row>
    <row r="332">
      <c r="A332" s="17"/>
      <c r="B332" s="17"/>
      <c r="C332" s="17"/>
      <c r="F332" s="17"/>
      <c r="G332" s="17"/>
      <c r="H332" s="17"/>
    </row>
    <row r="333">
      <c r="A333" s="17"/>
      <c r="B333" s="17"/>
      <c r="C333" s="17"/>
      <c r="F333" s="17"/>
      <c r="G333" s="17"/>
      <c r="H333" s="17"/>
    </row>
    <row r="334">
      <c r="A334" s="17"/>
      <c r="B334" s="17"/>
      <c r="C334" s="17"/>
      <c r="F334" s="17"/>
      <c r="G334" s="17"/>
      <c r="H334" s="17"/>
    </row>
    <row r="335">
      <c r="A335" s="17"/>
      <c r="B335" s="17"/>
      <c r="C335" s="17"/>
      <c r="F335" s="17"/>
      <c r="G335" s="17"/>
      <c r="H335" s="17"/>
    </row>
    <row r="336">
      <c r="A336" s="17"/>
      <c r="B336" s="17"/>
      <c r="C336" s="17"/>
      <c r="F336" s="17"/>
      <c r="G336" s="17"/>
      <c r="H336" s="17"/>
    </row>
    <row r="337">
      <c r="A337" s="17"/>
      <c r="B337" s="17"/>
      <c r="C337" s="17"/>
      <c r="F337" s="17"/>
      <c r="G337" s="17"/>
      <c r="H337" s="17"/>
    </row>
    <row r="338">
      <c r="A338" s="17"/>
      <c r="B338" s="17"/>
      <c r="C338" s="17"/>
      <c r="F338" s="17"/>
      <c r="G338" s="17"/>
      <c r="H338" s="17"/>
    </row>
    <row r="339">
      <c r="A339" s="17"/>
      <c r="B339" s="17"/>
      <c r="C339" s="17"/>
      <c r="F339" s="17"/>
      <c r="G339" s="17"/>
      <c r="H339" s="17"/>
    </row>
    <row r="340">
      <c r="A340" s="17"/>
      <c r="B340" s="17"/>
      <c r="C340" s="17"/>
      <c r="F340" s="17"/>
      <c r="G340" s="17"/>
      <c r="H340" s="17"/>
    </row>
    <row r="341">
      <c r="A341" s="17"/>
      <c r="B341" s="17"/>
      <c r="C341" s="17"/>
      <c r="F341" s="17"/>
      <c r="G341" s="17"/>
      <c r="H341" s="17"/>
    </row>
    <row r="342">
      <c r="A342" s="17"/>
      <c r="B342" s="17"/>
      <c r="C342" s="17"/>
      <c r="F342" s="17"/>
      <c r="G342" s="17"/>
      <c r="H342" s="17"/>
    </row>
    <row r="343">
      <c r="A343" s="17"/>
      <c r="B343" s="17"/>
      <c r="C343" s="17"/>
      <c r="F343" s="17"/>
      <c r="G343" s="17"/>
      <c r="H343" s="17"/>
    </row>
    <row r="344">
      <c r="A344" s="17"/>
      <c r="B344" s="17"/>
      <c r="C344" s="17"/>
      <c r="F344" s="17"/>
      <c r="G344" s="17"/>
      <c r="H344" s="17"/>
    </row>
    <row r="345">
      <c r="A345" s="17"/>
      <c r="B345" s="17"/>
      <c r="C345" s="17"/>
      <c r="F345" s="17"/>
      <c r="G345" s="17"/>
      <c r="H345" s="17"/>
    </row>
    <row r="346">
      <c r="A346" s="17"/>
      <c r="B346" s="17"/>
      <c r="C346" s="17"/>
      <c r="F346" s="17"/>
      <c r="G346" s="17"/>
      <c r="H346" s="17"/>
    </row>
    <row r="347">
      <c r="A347" s="17"/>
      <c r="B347" s="17"/>
      <c r="C347" s="17"/>
      <c r="F347" s="17"/>
      <c r="G347" s="17"/>
      <c r="H347" s="17"/>
    </row>
    <row r="348">
      <c r="A348" s="17"/>
      <c r="B348" s="17"/>
      <c r="C348" s="17"/>
      <c r="F348" s="17"/>
      <c r="G348" s="17"/>
      <c r="H348" s="17"/>
    </row>
    <row r="349">
      <c r="A349" s="17"/>
      <c r="B349" s="17"/>
      <c r="C349" s="17"/>
      <c r="F349" s="17"/>
      <c r="G349" s="17"/>
      <c r="H349" s="17"/>
    </row>
    <row r="350">
      <c r="A350" s="17"/>
      <c r="B350" s="17"/>
      <c r="C350" s="17"/>
      <c r="F350" s="17"/>
      <c r="G350" s="17"/>
      <c r="H350" s="17"/>
    </row>
    <row r="351">
      <c r="A351" s="17"/>
      <c r="B351" s="17"/>
      <c r="C351" s="17"/>
      <c r="F351" s="17"/>
      <c r="G351" s="17"/>
      <c r="H351" s="17"/>
    </row>
    <row r="352">
      <c r="A352" s="17"/>
      <c r="B352" s="17"/>
      <c r="C352" s="17"/>
      <c r="F352" s="17"/>
      <c r="G352" s="17"/>
      <c r="H352" s="17"/>
    </row>
    <row r="353">
      <c r="A353" s="17"/>
      <c r="B353" s="17"/>
      <c r="C353" s="17"/>
      <c r="F353" s="17"/>
      <c r="G353" s="17"/>
      <c r="H353" s="17"/>
    </row>
    <row r="354">
      <c r="A354" s="17"/>
      <c r="B354" s="17"/>
      <c r="C354" s="17"/>
      <c r="F354" s="17"/>
      <c r="G354" s="17"/>
      <c r="H354" s="17"/>
    </row>
    <row r="355">
      <c r="A355" s="17"/>
      <c r="B355" s="17"/>
      <c r="C355" s="17"/>
      <c r="F355" s="17"/>
      <c r="G355" s="17"/>
      <c r="H355" s="17"/>
    </row>
    <row r="356">
      <c r="A356" s="17"/>
      <c r="B356" s="17"/>
      <c r="C356" s="17"/>
      <c r="F356" s="17"/>
      <c r="G356" s="17"/>
      <c r="H356" s="17"/>
    </row>
    <row r="357">
      <c r="A357" s="17"/>
      <c r="B357" s="17"/>
      <c r="C357" s="17"/>
      <c r="F357" s="17"/>
      <c r="G357" s="17"/>
      <c r="H357" s="17"/>
    </row>
    <row r="358">
      <c r="A358" s="17"/>
      <c r="B358" s="17"/>
      <c r="C358" s="17"/>
      <c r="F358" s="17"/>
      <c r="G358" s="17"/>
      <c r="H358" s="17"/>
    </row>
    <row r="359">
      <c r="A359" s="17"/>
      <c r="B359" s="17"/>
      <c r="C359" s="17"/>
      <c r="F359" s="17"/>
      <c r="G359" s="17"/>
      <c r="H359" s="17"/>
    </row>
    <row r="360">
      <c r="A360" s="17"/>
      <c r="B360" s="17"/>
      <c r="C360" s="17"/>
      <c r="F360" s="17"/>
      <c r="G360" s="17"/>
      <c r="H360" s="17"/>
    </row>
    <row r="361">
      <c r="A361" s="17"/>
      <c r="B361" s="17"/>
      <c r="C361" s="17"/>
      <c r="F361" s="17"/>
      <c r="G361" s="17"/>
      <c r="H361" s="17"/>
    </row>
    <row r="362">
      <c r="A362" s="17"/>
      <c r="B362" s="17"/>
      <c r="C362" s="17"/>
      <c r="F362" s="17"/>
      <c r="G362" s="17"/>
      <c r="H362" s="17"/>
    </row>
    <row r="363">
      <c r="A363" s="17"/>
      <c r="B363" s="17"/>
      <c r="C363" s="17"/>
      <c r="F363" s="17"/>
      <c r="G363" s="17"/>
      <c r="H363" s="17"/>
    </row>
    <row r="364">
      <c r="A364" s="17"/>
      <c r="B364" s="17"/>
      <c r="C364" s="17"/>
      <c r="F364" s="17"/>
      <c r="G364" s="17"/>
      <c r="H364" s="17"/>
    </row>
    <row r="365">
      <c r="A365" s="17"/>
      <c r="B365" s="17"/>
      <c r="C365" s="17"/>
      <c r="F365" s="17"/>
      <c r="G365" s="17"/>
      <c r="H365" s="17"/>
    </row>
    <row r="366">
      <c r="A366" s="17"/>
      <c r="B366" s="17"/>
      <c r="C366" s="17"/>
      <c r="F366" s="17"/>
      <c r="G366" s="17"/>
      <c r="H366" s="17"/>
    </row>
    <row r="367">
      <c r="A367" s="17"/>
      <c r="B367" s="17"/>
      <c r="C367" s="17"/>
      <c r="F367" s="17"/>
      <c r="G367" s="17"/>
      <c r="H367" s="17"/>
    </row>
    <row r="368">
      <c r="A368" s="17"/>
      <c r="B368" s="17"/>
      <c r="C368" s="17"/>
      <c r="F368" s="17"/>
      <c r="G368" s="17"/>
      <c r="H368" s="17"/>
    </row>
    <row r="369">
      <c r="A369" s="17"/>
      <c r="B369" s="17"/>
      <c r="C369" s="17"/>
      <c r="F369" s="17"/>
      <c r="G369" s="17"/>
      <c r="H369" s="17"/>
    </row>
    <row r="370">
      <c r="A370" s="17"/>
      <c r="B370" s="17"/>
      <c r="C370" s="17"/>
      <c r="F370" s="17"/>
      <c r="G370" s="17"/>
      <c r="H370" s="17"/>
    </row>
    <row r="371">
      <c r="A371" s="17"/>
      <c r="B371" s="17"/>
      <c r="C371" s="17"/>
      <c r="F371" s="17"/>
      <c r="G371" s="17"/>
      <c r="H371" s="17"/>
    </row>
    <row r="372">
      <c r="A372" s="17"/>
      <c r="B372" s="17"/>
      <c r="C372" s="17"/>
      <c r="F372" s="17"/>
      <c r="G372" s="17"/>
      <c r="H372" s="17"/>
    </row>
    <row r="373">
      <c r="A373" s="17"/>
      <c r="B373" s="17"/>
      <c r="C373" s="17"/>
      <c r="F373" s="17"/>
      <c r="G373" s="17"/>
      <c r="H373" s="17"/>
    </row>
    <row r="374">
      <c r="A374" s="17"/>
      <c r="B374" s="17"/>
      <c r="C374" s="17"/>
      <c r="F374" s="17"/>
      <c r="G374" s="17"/>
      <c r="H374" s="17"/>
    </row>
    <row r="375">
      <c r="A375" s="17"/>
      <c r="B375" s="17"/>
      <c r="C375" s="17"/>
      <c r="F375" s="17"/>
      <c r="G375" s="17"/>
      <c r="H375" s="17"/>
    </row>
    <row r="376">
      <c r="A376" s="17"/>
      <c r="B376" s="17"/>
      <c r="C376" s="17"/>
      <c r="F376" s="17"/>
      <c r="G376" s="17"/>
      <c r="H376" s="17"/>
    </row>
    <row r="377">
      <c r="A377" s="17"/>
      <c r="B377" s="17"/>
      <c r="C377" s="17"/>
      <c r="F377" s="17"/>
      <c r="G377" s="17"/>
      <c r="H377" s="17"/>
    </row>
    <row r="378">
      <c r="A378" s="17"/>
      <c r="B378" s="17"/>
      <c r="C378" s="17"/>
      <c r="F378" s="17"/>
      <c r="G378" s="17"/>
      <c r="H378" s="17"/>
    </row>
    <row r="379">
      <c r="A379" s="17"/>
      <c r="B379" s="17"/>
      <c r="C379" s="17"/>
      <c r="F379" s="17"/>
      <c r="G379" s="17"/>
      <c r="H379" s="17"/>
    </row>
    <row r="380">
      <c r="A380" s="17"/>
      <c r="B380" s="17"/>
      <c r="C380" s="17"/>
      <c r="F380" s="17"/>
      <c r="G380" s="17"/>
      <c r="H380" s="17"/>
    </row>
    <row r="381">
      <c r="A381" s="17"/>
      <c r="B381" s="17"/>
      <c r="C381" s="17"/>
      <c r="F381" s="17"/>
      <c r="G381" s="17"/>
      <c r="H381" s="17"/>
    </row>
    <row r="382">
      <c r="A382" s="17"/>
      <c r="B382" s="17"/>
      <c r="C382" s="17"/>
      <c r="F382" s="17"/>
      <c r="G382" s="17"/>
      <c r="H382" s="17"/>
    </row>
    <row r="383">
      <c r="A383" s="17"/>
      <c r="B383" s="17"/>
      <c r="C383" s="17"/>
      <c r="F383" s="17"/>
      <c r="G383" s="17"/>
      <c r="H383" s="17"/>
    </row>
    <row r="384">
      <c r="A384" s="17"/>
      <c r="B384" s="17"/>
      <c r="C384" s="17"/>
      <c r="F384" s="17"/>
      <c r="G384" s="17"/>
      <c r="H384" s="17"/>
    </row>
    <row r="385">
      <c r="A385" s="17"/>
      <c r="B385" s="17"/>
      <c r="C385" s="17"/>
      <c r="F385" s="17"/>
      <c r="G385" s="17"/>
      <c r="H385" s="17"/>
    </row>
    <row r="386">
      <c r="A386" s="17"/>
      <c r="B386" s="17"/>
      <c r="C386" s="17"/>
      <c r="F386" s="17"/>
      <c r="G386" s="17"/>
      <c r="H386" s="17"/>
    </row>
    <row r="387">
      <c r="A387" s="17"/>
      <c r="B387" s="17"/>
      <c r="C387" s="17"/>
      <c r="F387" s="17"/>
      <c r="G387" s="17"/>
      <c r="H387" s="17"/>
    </row>
    <row r="388">
      <c r="A388" s="17"/>
      <c r="B388" s="17"/>
      <c r="C388" s="17"/>
      <c r="F388" s="17"/>
      <c r="G388" s="17"/>
      <c r="H388" s="17"/>
    </row>
    <row r="389">
      <c r="A389" s="17"/>
      <c r="B389" s="17"/>
      <c r="C389" s="17"/>
      <c r="F389" s="17"/>
      <c r="G389" s="17"/>
      <c r="H389" s="17"/>
    </row>
    <row r="390">
      <c r="A390" s="17"/>
      <c r="B390" s="17"/>
      <c r="C390" s="17"/>
      <c r="F390" s="17"/>
      <c r="G390" s="17"/>
      <c r="H390" s="17"/>
    </row>
    <row r="391">
      <c r="A391" s="17"/>
      <c r="B391" s="17"/>
      <c r="C391" s="17"/>
      <c r="F391" s="17"/>
      <c r="G391" s="17"/>
      <c r="H391" s="17"/>
    </row>
    <row r="392">
      <c r="A392" s="17"/>
      <c r="B392" s="17"/>
      <c r="C392" s="17"/>
      <c r="F392" s="17"/>
      <c r="G392" s="17"/>
      <c r="H392" s="17"/>
    </row>
    <row r="393">
      <c r="A393" s="17"/>
      <c r="B393" s="17"/>
      <c r="C393" s="17"/>
      <c r="F393" s="17"/>
      <c r="G393" s="17"/>
      <c r="H393" s="17"/>
    </row>
    <row r="394">
      <c r="A394" s="17"/>
      <c r="B394" s="17"/>
      <c r="C394" s="17"/>
      <c r="F394" s="17"/>
      <c r="G394" s="17"/>
      <c r="H394" s="17"/>
    </row>
    <row r="395">
      <c r="A395" s="17"/>
      <c r="B395" s="17"/>
      <c r="C395" s="17"/>
      <c r="F395" s="17"/>
      <c r="G395" s="17"/>
      <c r="H395" s="17"/>
    </row>
    <row r="396">
      <c r="A396" s="17"/>
      <c r="B396" s="17"/>
      <c r="C396" s="17"/>
      <c r="F396" s="17"/>
      <c r="G396" s="17"/>
      <c r="H396" s="17"/>
    </row>
    <row r="397">
      <c r="A397" s="17"/>
      <c r="B397" s="17"/>
      <c r="C397" s="17"/>
      <c r="F397" s="17"/>
      <c r="G397" s="17"/>
      <c r="H397" s="17"/>
    </row>
    <row r="398">
      <c r="A398" s="17"/>
      <c r="B398" s="17"/>
      <c r="C398" s="17"/>
      <c r="F398" s="17"/>
      <c r="G398" s="17"/>
      <c r="H398" s="17"/>
    </row>
    <row r="399">
      <c r="A399" s="17"/>
      <c r="B399" s="17"/>
      <c r="C399" s="17"/>
      <c r="F399" s="17"/>
      <c r="G399" s="17"/>
      <c r="H399" s="17"/>
    </row>
    <row r="400">
      <c r="A400" s="17"/>
      <c r="B400" s="17"/>
      <c r="C400" s="17"/>
      <c r="F400" s="17"/>
      <c r="G400" s="17"/>
      <c r="H400" s="17"/>
    </row>
    <row r="401">
      <c r="A401" s="17"/>
      <c r="B401" s="17"/>
      <c r="C401" s="17"/>
      <c r="F401" s="17"/>
      <c r="G401" s="17"/>
      <c r="H401" s="17"/>
    </row>
    <row r="402">
      <c r="A402" s="17"/>
      <c r="B402" s="17"/>
      <c r="C402" s="17"/>
      <c r="F402" s="17"/>
      <c r="G402" s="17"/>
      <c r="H402" s="17"/>
    </row>
    <row r="403">
      <c r="A403" s="17"/>
      <c r="B403" s="17"/>
      <c r="C403" s="17"/>
      <c r="F403" s="17"/>
      <c r="G403" s="17"/>
      <c r="H403" s="17"/>
    </row>
    <row r="404">
      <c r="A404" s="17"/>
      <c r="B404" s="17"/>
      <c r="C404" s="17"/>
      <c r="F404" s="17"/>
      <c r="G404" s="17"/>
      <c r="H404" s="17"/>
    </row>
    <row r="405">
      <c r="A405" s="17"/>
      <c r="B405" s="17"/>
      <c r="C405" s="17"/>
      <c r="F405" s="17"/>
      <c r="G405" s="17"/>
      <c r="H405" s="17"/>
    </row>
    <row r="406">
      <c r="A406" s="17"/>
      <c r="B406" s="17"/>
      <c r="C406" s="17"/>
      <c r="F406" s="17"/>
      <c r="G406" s="17"/>
      <c r="H406" s="17"/>
    </row>
    <row r="407">
      <c r="A407" s="17"/>
      <c r="B407" s="17"/>
      <c r="C407" s="17"/>
      <c r="F407" s="17"/>
      <c r="G407" s="17"/>
      <c r="H407" s="17"/>
    </row>
    <row r="408">
      <c r="A408" s="17"/>
      <c r="B408" s="17"/>
      <c r="C408" s="17"/>
      <c r="F408" s="17"/>
      <c r="G408" s="17"/>
      <c r="H408" s="17"/>
    </row>
    <row r="409">
      <c r="A409" s="17"/>
      <c r="B409" s="17"/>
      <c r="C409" s="17"/>
      <c r="F409" s="17"/>
      <c r="G409" s="17"/>
      <c r="H409" s="17"/>
    </row>
    <row r="410">
      <c r="A410" s="17"/>
      <c r="B410" s="17"/>
      <c r="C410" s="17"/>
      <c r="F410" s="17"/>
      <c r="G410" s="17"/>
      <c r="H410" s="17"/>
    </row>
    <row r="411">
      <c r="A411" s="17"/>
      <c r="B411" s="17"/>
      <c r="C411" s="17"/>
      <c r="F411" s="17"/>
      <c r="G411" s="17"/>
      <c r="H411" s="17"/>
    </row>
    <row r="412">
      <c r="A412" s="17"/>
      <c r="B412" s="17"/>
      <c r="C412" s="17"/>
      <c r="F412" s="17"/>
      <c r="G412" s="17"/>
      <c r="H412" s="17"/>
    </row>
    <row r="413">
      <c r="A413" s="17"/>
      <c r="B413" s="17"/>
      <c r="C413" s="17"/>
      <c r="F413" s="17"/>
      <c r="G413" s="17"/>
      <c r="H413" s="17"/>
    </row>
    <row r="414">
      <c r="A414" s="17"/>
      <c r="B414" s="17"/>
      <c r="C414" s="17"/>
      <c r="F414" s="17"/>
      <c r="G414" s="17"/>
      <c r="H414" s="17"/>
    </row>
    <row r="415">
      <c r="A415" s="17"/>
      <c r="B415" s="17"/>
      <c r="C415" s="17"/>
      <c r="F415" s="17"/>
      <c r="G415" s="17"/>
      <c r="H415" s="17"/>
    </row>
    <row r="416">
      <c r="A416" s="17"/>
      <c r="B416" s="17"/>
      <c r="C416" s="17"/>
      <c r="F416" s="17"/>
      <c r="G416" s="17"/>
      <c r="H416" s="17"/>
    </row>
    <row r="417">
      <c r="A417" s="17"/>
      <c r="B417" s="17"/>
      <c r="C417" s="17"/>
      <c r="F417" s="17"/>
      <c r="G417" s="17"/>
      <c r="H417" s="17"/>
    </row>
    <row r="418">
      <c r="A418" s="17"/>
      <c r="B418" s="17"/>
      <c r="C418" s="17"/>
      <c r="F418" s="17"/>
      <c r="G418" s="17"/>
      <c r="H418" s="17"/>
    </row>
    <row r="419">
      <c r="A419" s="17"/>
      <c r="B419" s="17"/>
      <c r="C419" s="17"/>
      <c r="F419" s="17"/>
      <c r="G419" s="17"/>
      <c r="H419" s="17"/>
    </row>
    <row r="420">
      <c r="A420" s="17"/>
      <c r="B420" s="17"/>
      <c r="C420" s="17"/>
      <c r="F420" s="17"/>
      <c r="G420" s="17"/>
      <c r="H420" s="17"/>
    </row>
    <row r="421">
      <c r="A421" s="17"/>
      <c r="B421" s="17"/>
      <c r="C421" s="17"/>
      <c r="F421" s="17"/>
      <c r="G421" s="17"/>
      <c r="H421" s="17"/>
    </row>
    <row r="422">
      <c r="A422" s="17"/>
      <c r="B422" s="17"/>
      <c r="C422" s="17"/>
      <c r="F422" s="17"/>
      <c r="G422" s="17"/>
      <c r="H422" s="17"/>
    </row>
    <row r="423">
      <c r="A423" s="17"/>
      <c r="B423" s="17"/>
      <c r="C423" s="17"/>
      <c r="F423" s="17"/>
      <c r="G423" s="17"/>
      <c r="H423" s="17"/>
    </row>
    <row r="424">
      <c r="A424" s="17"/>
      <c r="B424" s="17"/>
      <c r="C424" s="17"/>
      <c r="F424" s="17"/>
      <c r="G424" s="17"/>
      <c r="H424" s="17"/>
    </row>
    <row r="425">
      <c r="A425" s="17"/>
      <c r="B425" s="17"/>
      <c r="C425" s="17"/>
      <c r="F425" s="17"/>
      <c r="G425" s="17"/>
      <c r="H425" s="17"/>
    </row>
    <row r="426">
      <c r="A426" s="17"/>
      <c r="B426" s="17"/>
      <c r="C426" s="17"/>
      <c r="F426" s="17"/>
      <c r="G426" s="17"/>
      <c r="H426" s="17"/>
    </row>
    <row r="427">
      <c r="A427" s="17"/>
      <c r="B427" s="17"/>
      <c r="C427" s="17"/>
      <c r="F427" s="17"/>
      <c r="G427" s="17"/>
      <c r="H427" s="17"/>
    </row>
    <row r="428">
      <c r="A428" s="17"/>
      <c r="B428" s="17"/>
      <c r="C428" s="17"/>
      <c r="F428" s="17"/>
      <c r="G428" s="17"/>
      <c r="H428" s="17"/>
    </row>
    <row r="429">
      <c r="A429" s="17"/>
      <c r="B429" s="17"/>
      <c r="C429" s="17"/>
      <c r="F429" s="17"/>
      <c r="G429" s="17"/>
      <c r="H429" s="17"/>
    </row>
    <row r="430">
      <c r="A430" s="17"/>
      <c r="B430" s="17"/>
      <c r="C430" s="17"/>
      <c r="F430" s="17"/>
      <c r="G430" s="17"/>
      <c r="H430" s="17"/>
    </row>
    <row r="431">
      <c r="A431" s="17"/>
      <c r="B431" s="17"/>
      <c r="C431" s="17"/>
      <c r="F431" s="17"/>
      <c r="G431" s="17"/>
      <c r="H431" s="17"/>
    </row>
    <row r="432">
      <c r="A432" s="17"/>
      <c r="B432" s="17"/>
      <c r="C432" s="17"/>
      <c r="F432" s="17"/>
      <c r="G432" s="17"/>
      <c r="H432" s="17"/>
    </row>
    <row r="433">
      <c r="A433" s="17"/>
      <c r="B433" s="17"/>
      <c r="C433" s="17"/>
      <c r="F433" s="17"/>
      <c r="G433" s="17"/>
      <c r="H433" s="17"/>
    </row>
    <row r="434">
      <c r="A434" s="17"/>
      <c r="B434" s="17"/>
      <c r="C434" s="17"/>
      <c r="F434" s="17"/>
      <c r="G434" s="17"/>
      <c r="H434" s="17"/>
    </row>
    <row r="435">
      <c r="A435" s="17"/>
      <c r="B435" s="17"/>
      <c r="C435" s="17"/>
      <c r="F435" s="17"/>
      <c r="G435" s="17"/>
      <c r="H435" s="17"/>
    </row>
    <row r="436">
      <c r="A436" s="17"/>
      <c r="B436" s="17"/>
      <c r="C436" s="17"/>
      <c r="F436" s="17"/>
      <c r="G436" s="17"/>
      <c r="H436" s="17"/>
    </row>
    <row r="437">
      <c r="A437" s="17"/>
      <c r="B437" s="17"/>
      <c r="C437" s="17"/>
      <c r="F437" s="17"/>
      <c r="G437" s="17"/>
      <c r="H437" s="17"/>
    </row>
    <row r="438">
      <c r="A438" s="17"/>
      <c r="B438" s="17"/>
      <c r="C438" s="17"/>
      <c r="F438" s="17"/>
      <c r="G438" s="17"/>
      <c r="H438" s="17"/>
    </row>
    <row r="439">
      <c r="A439" s="17"/>
      <c r="B439" s="17"/>
      <c r="C439" s="17"/>
      <c r="F439" s="17"/>
      <c r="G439" s="17"/>
      <c r="H439" s="17"/>
    </row>
    <row r="440">
      <c r="A440" s="17"/>
      <c r="B440" s="17"/>
      <c r="C440" s="17"/>
      <c r="F440" s="17"/>
      <c r="G440" s="17"/>
      <c r="H440" s="17"/>
    </row>
    <row r="441">
      <c r="A441" s="17"/>
      <c r="B441" s="17"/>
      <c r="C441" s="17"/>
      <c r="F441" s="17"/>
      <c r="G441" s="17"/>
      <c r="H441" s="17"/>
    </row>
    <row r="442">
      <c r="A442" s="17"/>
      <c r="B442" s="17"/>
      <c r="C442" s="17"/>
      <c r="F442" s="17"/>
      <c r="G442" s="17"/>
      <c r="H442" s="17"/>
    </row>
    <row r="443">
      <c r="A443" s="17"/>
      <c r="B443" s="17"/>
      <c r="C443" s="17"/>
      <c r="F443" s="17"/>
      <c r="G443" s="17"/>
      <c r="H443" s="17"/>
    </row>
    <row r="444">
      <c r="A444" s="17"/>
      <c r="B444" s="17"/>
      <c r="C444" s="17"/>
      <c r="F444" s="17"/>
      <c r="G444" s="17"/>
      <c r="H444" s="17"/>
    </row>
    <row r="445">
      <c r="A445" s="17"/>
      <c r="B445" s="17"/>
      <c r="C445" s="17"/>
      <c r="F445" s="17"/>
      <c r="G445" s="17"/>
      <c r="H445" s="17"/>
    </row>
    <row r="446">
      <c r="A446" s="17"/>
      <c r="B446" s="17"/>
      <c r="C446" s="17"/>
      <c r="F446" s="17"/>
      <c r="G446" s="17"/>
      <c r="H446" s="17"/>
    </row>
    <row r="447">
      <c r="A447" s="17"/>
      <c r="B447" s="17"/>
      <c r="C447" s="17"/>
      <c r="F447" s="17"/>
      <c r="G447" s="17"/>
      <c r="H447" s="17"/>
    </row>
    <row r="448">
      <c r="A448" s="17"/>
      <c r="B448" s="17"/>
      <c r="C448" s="17"/>
      <c r="F448" s="17"/>
      <c r="G448" s="17"/>
      <c r="H448" s="17"/>
    </row>
    <row r="449">
      <c r="A449" s="17"/>
      <c r="B449" s="17"/>
      <c r="C449" s="17"/>
      <c r="F449" s="17"/>
      <c r="G449" s="17"/>
      <c r="H449" s="17"/>
    </row>
    <row r="450">
      <c r="A450" s="17"/>
      <c r="B450" s="17"/>
      <c r="C450" s="17"/>
      <c r="F450" s="17"/>
      <c r="G450" s="17"/>
      <c r="H450" s="17"/>
    </row>
    <row r="451">
      <c r="A451" s="17"/>
      <c r="B451" s="17"/>
      <c r="C451" s="17"/>
      <c r="F451" s="17"/>
      <c r="G451" s="17"/>
      <c r="H451" s="17"/>
    </row>
    <row r="452">
      <c r="A452" s="17"/>
      <c r="B452" s="17"/>
      <c r="C452" s="17"/>
      <c r="F452" s="17"/>
      <c r="G452" s="17"/>
      <c r="H452" s="17"/>
    </row>
    <row r="453">
      <c r="A453" s="17"/>
      <c r="B453" s="17"/>
      <c r="C453" s="17"/>
      <c r="F453" s="17"/>
      <c r="G453" s="17"/>
      <c r="H453" s="17"/>
    </row>
    <row r="454">
      <c r="A454" s="17"/>
      <c r="B454" s="17"/>
      <c r="C454" s="17"/>
      <c r="F454" s="17"/>
      <c r="G454" s="17"/>
      <c r="H454" s="17"/>
    </row>
    <row r="455">
      <c r="A455" s="17"/>
      <c r="B455" s="17"/>
      <c r="C455" s="17"/>
      <c r="F455" s="17"/>
      <c r="G455" s="17"/>
      <c r="H455" s="17"/>
    </row>
    <row r="456">
      <c r="A456" s="17"/>
      <c r="B456" s="17"/>
      <c r="C456" s="17"/>
      <c r="F456" s="17"/>
      <c r="G456" s="17"/>
      <c r="H456" s="17"/>
    </row>
    <row r="457">
      <c r="A457" s="17"/>
      <c r="B457" s="17"/>
      <c r="C457" s="17"/>
      <c r="F457" s="17"/>
      <c r="G457" s="17"/>
      <c r="H457" s="17"/>
    </row>
    <row r="458">
      <c r="A458" s="17"/>
      <c r="B458" s="17"/>
      <c r="C458" s="17"/>
      <c r="F458" s="17"/>
      <c r="G458" s="17"/>
      <c r="H458" s="17"/>
    </row>
    <row r="459">
      <c r="A459" s="17"/>
      <c r="B459" s="17"/>
      <c r="C459" s="17"/>
      <c r="F459" s="17"/>
      <c r="G459" s="17"/>
      <c r="H459" s="17"/>
    </row>
    <row r="460">
      <c r="A460" s="17"/>
      <c r="B460" s="17"/>
      <c r="C460" s="17"/>
      <c r="F460" s="17"/>
      <c r="G460" s="17"/>
      <c r="H460" s="17"/>
    </row>
    <row r="461">
      <c r="A461" s="17"/>
      <c r="B461" s="17"/>
      <c r="C461" s="17"/>
      <c r="F461" s="17"/>
      <c r="G461" s="17"/>
      <c r="H461" s="17"/>
    </row>
    <row r="462">
      <c r="A462" s="17"/>
      <c r="B462" s="17"/>
      <c r="C462" s="17"/>
      <c r="F462" s="17"/>
      <c r="G462" s="17"/>
      <c r="H462" s="17"/>
    </row>
    <row r="463">
      <c r="A463" s="17"/>
      <c r="B463" s="17"/>
      <c r="C463" s="17"/>
      <c r="F463" s="17"/>
      <c r="G463" s="17"/>
      <c r="H463" s="17"/>
    </row>
    <row r="464">
      <c r="A464" s="17"/>
      <c r="B464" s="17"/>
      <c r="C464" s="17"/>
      <c r="F464" s="17"/>
      <c r="G464" s="17"/>
      <c r="H464" s="17"/>
    </row>
    <row r="465">
      <c r="A465" s="17"/>
      <c r="B465" s="17"/>
      <c r="C465" s="17"/>
      <c r="F465" s="17"/>
      <c r="G465" s="17"/>
      <c r="H465" s="17"/>
    </row>
    <row r="466">
      <c r="A466" s="17"/>
      <c r="B466" s="17"/>
      <c r="C466" s="17"/>
      <c r="F466" s="17"/>
      <c r="G466" s="17"/>
      <c r="H466" s="17"/>
    </row>
    <row r="467">
      <c r="A467" s="17"/>
      <c r="B467" s="17"/>
      <c r="C467" s="17"/>
      <c r="F467" s="17"/>
      <c r="G467" s="17"/>
      <c r="H467" s="17"/>
    </row>
    <row r="468">
      <c r="A468" s="17"/>
      <c r="B468" s="17"/>
      <c r="C468" s="17"/>
      <c r="F468" s="17"/>
      <c r="G468" s="17"/>
      <c r="H468" s="17"/>
    </row>
    <row r="469">
      <c r="A469" s="17"/>
      <c r="B469" s="17"/>
      <c r="C469" s="17"/>
      <c r="F469" s="17"/>
      <c r="G469" s="17"/>
      <c r="H469" s="17"/>
    </row>
    <row r="470">
      <c r="A470" s="17"/>
      <c r="B470" s="17"/>
      <c r="C470" s="17"/>
      <c r="F470" s="17"/>
      <c r="G470" s="17"/>
      <c r="H470" s="17"/>
    </row>
    <row r="471">
      <c r="A471" s="17"/>
      <c r="B471" s="17"/>
      <c r="C471" s="17"/>
      <c r="F471" s="17"/>
      <c r="G471" s="17"/>
      <c r="H471" s="17"/>
    </row>
    <row r="472">
      <c r="A472" s="17"/>
      <c r="B472" s="17"/>
      <c r="C472" s="17"/>
      <c r="F472" s="17"/>
      <c r="G472" s="17"/>
      <c r="H472" s="17"/>
    </row>
    <row r="473">
      <c r="A473" s="17"/>
      <c r="B473" s="17"/>
      <c r="C473" s="17"/>
      <c r="F473" s="17"/>
      <c r="G473" s="17"/>
      <c r="H473" s="17"/>
    </row>
    <row r="474">
      <c r="A474" s="17"/>
      <c r="B474" s="17"/>
      <c r="C474" s="17"/>
      <c r="F474" s="17"/>
      <c r="G474" s="17"/>
      <c r="H474" s="17"/>
    </row>
    <row r="475">
      <c r="A475" s="17"/>
      <c r="B475" s="17"/>
      <c r="C475" s="17"/>
      <c r="F475" s="17"/>
      <c r="G475" s="17"/>
      <c r="H475" s="17"/>
    </row>
    <row r="476">
      <c r="A476" s="17"/>
      <c r="B476" s="17"/>
      <c r="C476" s="17"/>
      <c r="F476" s="17"/>
      <c r="G476" s="17"/>
      <c r="H476" s="17"/>
    </row>
    <row r="477">
      <c r="A477" s="17"/>
      <c r="B477" s="17"/>
      <c r="C477" s="17"/>
      <c r="F477" s="17"/>
      <c r="G477" s="17"/>
      <c r="H477" s="17"/>
    </row>
    <row r="478">
      <c r="A478" s="17"/>
      <c r="B478" s="17"/>
      <c r="C478" s="17"/>
      <c r="F478" s="17"/>
      <c r="G478" s="17"/>
      <c r="H478" s="17"/>
    </row>
    <row r="479">
      <c r="A479" s="17"/>
      <c r="B479" s="17"/>
      <c r="C479" s="17"/>
      <c r="F479" s="17"/>
      <c r="G479" s="17"/>
      <c r="H479" s="17"/>
    </row>
    <row r="480">
      <c r="A480" s="17"/>
      <c r="B480" s="17"/>
      <c r="C480" s="17"/>
      <c r="F480" s="17"/>
      <c r="G480" s="17"/>
      <c r="H480" s="17"/>
    </row>
    <row r="481">
      <c r="A481" s="17"/>
      <c r="B481" s="17"/>
      <c r="C481" s="17"/>
      <c r="F481" s="17"/>
      <c r="G481" s="17"/>
      <c r="H481" s="17"/>
    </row>
    <row r="482">
      <c r="A482" s="17"/>
      <c r="B482" s="17"/>
      <c r="C482" s="17"/>
      <c r="F482" s="17"/>
      <c r="G482" s="17"/>
      <c r="H482" s="17"/>
    </row>
    <row r="483">
      <c r="A483" s="17"/>
      <c r="B483" s="17"/>
      <c r="C483" s="17"/>
      <c r="F483" s="17"/>
      <c r="G483" s="17"/>
      <c r="H483" s="17"/>
    </row>
    <row r="484">
      <c r="A484" s="17"/>
      <c r="B484" s="17"/>
      <c r="C484" s="17"/>
      <c r="F484" s="17"/>
      <c r="G484" s="17"/>
      <c r="H484" s="17"/>
    </row>
    <row r="485">
      <c r="A485" s="17"/>
      <c r="B485" s="17"/>
      <c r="C485" s="17"/>
      <c r="F485" s="17"/>
      <c r="G485" s="17"/>
      <c r="H485" s="17"/>
    </row>
    <row r="486">
      <c r="A486" s="17"/>
      <c r="B486" s="17"/>
      <c r="C486" s="17"/>
      <c r="F486" s="17"/>
      <c r="G486" s="17"/>
      <c r="H486" s="17"/>
    </row>
    <row r="487">
      <c r="A487" s="17"/>
      <c r="B487" s="17"/>
      <c r="C487" s="17"/>
      <c r="F487" s="17"/>
      <c r="G487" s="17"/>
      <c r="H487" s="17"/>
    </row>
    <row r="488">
      <c r="A488" s="17"/>
      <c r="B488" s="17"/>
      <c r="C488" s="17"/>
      <c r="F488" s="17"/>
      <c r="G488" s="17"/>
      <c r="H488" s="17"/>
    </row>
    <row r="489">
      <c r="A489" s="17"/>
      <c r="B489" s="17"/>
      <c r="C489" s="17"/>
      <c r="F489" s="17"/>
      <c r="G489" s="17"/>
      <c r="H489" s="17"/>
    </row>
    <row r="490">
      <c r="A490" s="17"/>
      <c r="B490" s="17"/>
      <c r="C490" s="17"/>
      <c r="F490" s="17"/>
      <c r="G490" s="17"/>
      <c r="H490" s="17"/>
    </row>
    <row r="491">
      <c r="A491" s="17"/>
      <c r="B491" s="17"/>
      <c r="C491" s="17"/>
      <c r="F491" s="17"/>
      <c r="G491" s="17"/>
      <c r="H491" s="17"/>
    </row>
    <row r="492">
      <c r="A492" s="17"/>
      <c r="B492" s="17"/>
      <c r="C492" s="17"/>
      <c r="F492" s="17"/>
      <c r="G492" s="17"/>
      <c r="H492" s="17"/>
    </row>
    <row r="493">
      <c r="A493" s="17"/>
      <c r="B493" s="17"/>
      <c r="C493" s="17"/>
      <c r="F493" s="17"/>
      <c r="G493" s="17"/>
      <c r="H493" s="17"/>
    </row>
    <row r="494">
      <c r="A494" s="17"/>
      <c r="B494" s="17"/>
      <c r="C494" s="17"/>
      <c r="F494" s="17"/>
      <c r="G494" s="17"/>
      <c r="H494" s="17"/>
    </row>
    <row r="495">
      <c r="A495" s="17"/>
      <c r="B495" s="17"/>
      <c r="C495" s="17"/>
      <c r="F495" s="17"/>
      <c r="G495" s="17"/>
      <c r="H495" s="17"/>
    </row>
    <row r="496">
      <c r="A496" s="17"/>
      <c r="B496" s="17"/>
      <c r="C496" s="17"/>
      <c r="F496" s="17"/>
      <c r="G496" s="17"/>
      <c r="H496" s="17"/>
    </row>
    <row r="497">
      <c r="A497" s="17"/>
      <c r="B497" s="17"/>
      <c r="C497" s="17"/>
      <c r="F497" s="17"/>
      <c r="G497" s="17"/>
      <c r="H497" s="17"/>
    </row>
    <row r="498">
      <c r="A498" s="17"/>
      <c r="B498" s="17"/>
      <c r="C498" s="17"/>
      <c r="F498" s="17"/>
      <c r="G498" s="17"/>
      <c r="H498" s="17"/>
    </row>
    <row r="499">
      <c r="A499" s="17"/>
      <c r="B499" s="17"/>
      <c r="C499" s="17"/>
      <c r="F499" s="17"/>
      <c r="G499" s="17"/>
      <c r="H499" s="17"/>
    </row>
    <row r="500">
      <c r="A500" s="17"/>
      <c r="B500" s="17"/>
      <c r="C500" s="17"/>
      <c r="F500" s="17"/>
      <c r="G500" s="17"/>
      <c r="H500" s="17"/>
    </row>
    <row r="501">
      <c r="A501" s="17"/>
      <c r="B501" s="17"/>
      <c r="C501" s="17"/>
      <c r="F501" s="17"/>
      <c r="G501" s="17"/>
      <c r="H501" s="17"/>
    </row>
    <row r="502">
      <c r="A502" s="17"/>
      <c r="B502" s="17"/>
      <c r="C502" s="17"/>
      <c r="F502" s="17"/>
      <c r="G502" s="17"/>
      <c r="H502" s="17"/>
    </row>
    <row r="503">
      <c r="A503" s="17"/>
      <c r="B503" s="17"/>
      <c r="C503" s="17"/>
      <c r="F503" s="17"/>
      <c r="G503" s="17"/>
      <c r="H503" s="17"/>
    </row>
    <row r="504">
      <c r="A504" s="17"/>
      <c r="B504" s="17"/>
      <c r="C504" s="17"/>
      <c r="F504" s="17"/>
      <c r="G504" s="17"/>
      <c r="H504" s="17"/>
    </row>
    <row r="505">
      <c r="A505" s="17"/>
      <c r="B505" s="17"/>
      <c r="C505" s="17"/>
      <c r="F505" s="17"/>
      <c r="G505" s="17"/>
      <c r="H505" s="17"/>
    </row>
    <row r="506">
      <c r="A506" s="17"/>
      <c r="B506" s="17"/>
      <c r="C506" s="17"/>
      <c r="F506" s="17"/>
      <c r="G506" s="17"/>
      <c r="H506" s="17"/>
    </row>
    <row r="507">
      <c r="A507" s="17"/>
      <c r="B507" s="17"/>
      <c r="C507" s="17"/>
      <c r="F507" s="17"/>
      <c r="G507" s="17"/>
      <c r="H507" s="17"/>
    </row>
    <row r="508">
      <c r="A508" s="17"/>
      <c r="B508" s="17"/>
      <c r="C508" s="17"/>
      <c r="F508" s="17"/>
      <c r="G508" s="17"/>
      <c r="H508" s="17"/>
    </row>
    <row r="509">
      <c r="A509" s="17"/>
      <c r="B509" s="17"/>
      <c r="C509" s="17"/>
      <c r="F509" s="17"/>
      <c r="G509" s="17"/>
      <c r="H509" s="17"/>
    </row>
    <row r="510">
      <c r="A510" s="17"/>
      <c r="B510" s="17"/>
      <c r="C510" s="17"/>
      <c r="F510" s="17"/>
      <c r="G510" s="17"/>
      <c r="H510" s="17"/>
    </row>
    <row r="511">
      <c r="A511" s="17"/>
      <c r="B511" s="17"/>
      <c r="C511" s="17"/>
      <c r="F511" s="17"/>
      <c r="G511" s="17"/>
      <c r="H511" s="17"/>
    </row>
    <row r="512">
      <c r="A512" s="17"/>
      <c r="B512" s="17"/>
      <c r="C512" s="17"/>
      <c r="F512" s="17"/>
      <c r="G512" s="17"/>
      <c r="H512" s="17"/>
    </row>
    <row r="513">
      <c r="A513" s="17"/>
      <c r="B513" s="17"/>
      <c r="C513" s="17"/>
      <c r="F513" s="17"/>
      <c r="G513" s="17"/>
      <c r="H513" s="17"/>
    </row>
    <row r="514">
      <c r="A514" s="17"/>
      <c r="B514" s="17"/>
      <c r="C514" s="17"/>
      <c r="F514" s="17"/>
      <c r="G514" s="17"/>
      <c r="H514" s="17"/>
    </row>
    <row r="515">
      <c r="A515" s="17"/>
      <c r="B515" s="17"/>
      <c r="C515" s="17"/>
      <c r="F515" s="17"/>
      <c r="G515" s="17"/>
      <c r="H515" s="17"/>
    </row>
    <row r="516">
      <c r="A516" s="17"/>
      <c r="B516" s="17"/>
      <c r="C516" s="17"/>
      <c r="F516" s="17"/>
      <c r="G516" s="17"/>
      <c r="H516" s="17"/>
    </row>
    <row r="517">
      <c r="A517" s="17"/>
      <c r="B517" s="17"/>
      <c r="C517" s="17"/>
      <c r="F517" s="17"/>
      <c r="G517" s="17"/>
      <c r="H517" s="17"/>
    </row>
    <row r="518">
      <c r="A518" s="17"/>
      <c r="B518" s="17"/>
      <c r="C518" s="17"/>
      <c r="F518" s="17"/>
      <c r="G518" s="17"/>
      <c r="H518" s="17"/>
    </row>
    <row r="519">
      <c r="A519" s="17"/>
      <c r="B519" s="17"/>
      <c r="C519" s="17"/>
      <c r="F519" s="17"/>
      <c r="G519" s="17"/>
      <c r="H519" s="17"/>
    </row>
    <row r="520">
      <c r="A520" s="17"/>
      <c r="B520" s="17"/>
      <c r="C520" s="17"/>
      <c r="F520" s="17"/>
      <c r="G520" s="17"/>
      <c r="H520" s="17"/>
    </row>
    <row r="521">
      <c r="A521" s="17"/>
      <c r="B521" s="17"/>
      <c r="C521" s="17"/>
      <c r="F521" s="17"/>
      <c r="G521" s="17"/>
      <c r="H521" s="17"/>
    </row>
    <row r="522">
      <c r="A522" s="17"/>
      <c r="B522" s="17"/>
      <c r="C522" s="17"/>
      <c r="F522" s="17"/>
      <c r="G522" s="17"/>
      <c r="H522" s="17"/>
    </row>
    <row r="523">
      <c r="A523" s="17"/>
      <c r="B523" s="17"/>
      <c r="C523" s="17"/>
      <c r="F523" s="17"/>
      <c r="G523" s="17"/>
      <c r="H523" s="17"/>
    </row>
    <row r="524">
      <c r="A524" s="17"/>
      <c r="B524" s="17"/>
      <c r="C524" s="17"/>
      <c r="F524" s="17"/>
      <c r="G524" s="17"/>
      <c r="H524" s="17"/>
    </row>
    <row r="525">
      <c r="A525" s="17"/>
      <c r="B525" s="17"/>
      <c r="C525" s="17"/>
      <c r="F525" s="17"/>
      <c r="G525" s="17"/>
      <c r="H525" s="17"/>
    </row>
    <row r="526">
      <c r="A526" s="17"/>
      <c r="B526" s="17"/>
      <c r="C526" s="17"/>
      <c r="F526" s="17"/>
      <c r="G526" s="17"/>
      <c r="H526" s="17"/>
    </row>
    <row r="527">
      <c r="A527" s="17"/>
      <c r="B527" s="17"/>
      <c r="C527" s="17"/>
      <c r="F527" s="17"/>
      <c r="G527" s="17"/>
      <c r="H527" s="17"/>
    </row>
    <row r="528">
      <c r="A528" s="17"/>
      <c r="B528" s="17"/>
      <c r="C528" s="17"/>
      <c r="F528" s="17"/>
      <c r="G528" s="17"/>
      <c r="H528" s="17"/>
    </row>
    <row r="529">
      <c r="A529" s="17"/>
      <c r="B529" s="17"/>
      <c r="C529" s="17"/>
      <c r="F529" s="17"/>
      <c r="G529" s="17"/>
      <c r="H529" s="17"/>
    </row>
    <row r="530">
      <c r="A530" s="17"/>
      <c r="B530" s="17"/>
      <c r="C530" s="17"/>
      <c r="F530" s="17"/>
      <c r="G530" s="17"/>
      <c r="H530" s="17"/>
    </row>
    <row r="531">
      <c r="A531" s="17"/>
      <c r="B531" s="17"/>
      <c r="C531" s="17"/>
      <c r="F531" s="17"/>
      <c r="G531" s="17"/>
      <c r="H531" s="17"/>
    </row>
    <row r="532">
      <c r="A532" s="17"/>
      <c r="B532" s="17"/>
      <c r="C532" s="17"/>
      <c r="F532" s="17"/>
      <c r="G532" s="17"/>
      <c r="H532" s="17"/>
    </row>
    <row r="533">
      <c r="A533" s="17"/>
      <c r="B533" s="17"/>
      <c r="C533" s="17"/>
      <c r="F533" s="17"/>
      <c r="G533" s="17"/>
      <c r="H533" s="17"/>
    </row>
    <row r="534">
      <c r="A534" s="17"/>
      <c r="B534" s="17"/>
      <c r="C534" s="17"/>
      <c r="F534" s="17"/>
      <c r="G534" s="17"/>
      <c r="H534" s="17"/>
    </row>
    <row r="535">
      <c r="A535" s="17"/>
      <c r="B535" s="17"/>
      <c r="C535" s="17"/>
      <c r="F535" s="17"/>
      <c r="G535" s="17"/>
      <c r="H535" s="17"/>
    </row>
    <row r="536">
      <c r="A536" s="17"/>
      <c r="B536" s="17"/>
      <c r="C536" s="17"/>
      <c r="F536" s="17"/>
      <c r="G536" s="17"/>
      <c r="H536" s="17"/>
    </row>
    <row r="537">
      <c r="A537" s="17"/>
      <c r="B537" s="17"/>
      <c r="C537" s="17"/>
      <c r="F537" s="17"/>
      <c r="G537" s="17"/>
      <c r="H537" s="17"/>
    </row>
    <row r="538">
      <c r="A538" s="17"/>
      <c r="B538" s="17"/>
      <c r="C538" s="17"/>
      <c r="F538" s="17"/>
      <c r="G538" s="17"/>
      <c r="H538" s="17"/>
    </row>
    <row r="539">
      <c r="A539" s="17"/>
      <c r="B539" s="17"/>
      <c r="C539" s="17"/>
      <c r="F539" s="17"/>
      <c r="G539" s="17"/>
      <c r="H539" s="17"/>
    </row>
    <row r="540">
      <c r="A540" s="17"/>
      <c r="B540" s="17"/>
      <c r="C540" s="17"/>
      <c r="F540" s="17"/>
      <c r="G540" s="17"/>
      <c r="H540" s="17"/>
    </row>
    <row r="541">
      <c r="A541" s="17"/>
      <c r="B541" s="17"/>
      <c r="C541" s="17"/>
      <c r="F541" s="17"/>
      <c r="G541" s="17"/>
      <c r="H541" s="17"/>
    </row>
    <row r="542">
      <c r="A542" s="17"/>
      <c r="B542" s="17"/>
      <c r="C542" s="17"/>
      <c r="F542" s="17"/>
      <c r="G542" s="17"/>
      <c r="H542" s="17"/>
    </row>
    <row r="543">
      <c r="A543" s="17"/>
      <c r="B543" s="17"/>
      <c r="C543" s="17"/>
      <c r="F543" s="17"/>
      <c r="G543" s="17"/>
      <c r="H543" s="17"/>
    </row>
    <row r="544">
      <c r="A544" s="17"/>
      <c r="B544" s="17"/>
      <c r="C544" s="17"/>
      <c r="F544" s="17"/>
      <c r="G544" s="17"/>
      <c r="H544" s="17"/>
    </row>
    <row r="545">
      <c r="A545" s="17"/>
      <c r="B545" s="17"/>
      <c r="C545" s="17"/>
      <c r="F545" s="17"/>
      <c r="G545" s="17"/>
      <c r="H545" s="17"/>
    </row>
    <row r="546">
      <c r="A546" s="17"/>
      <c r="B546" s="17"/>
      <c r="C546" s="17"/>
      <c r="F546" s="17"/>
      <c r="G546" s="17"/>
      <c r="H546" s="17"/>
    </row>
    <row r="547">
      <c r="A547" s="17"/>
      <c r="B547" s="17"/>
      <c r="C547" s="17"/>
      <c r="F547" s="17"/>
      <c r="G547" s="17"/>
      <c r="H547" s="17"/>
    </row>
    <row r="548">
      <c r="A548" s="17"/>
      <c r="B548" s="17"/>
      <c r="C548" s="17"/>
      <c r="F548" s="17"/>
      <c r="G548" s="17"/>
      <c r="H548" s="17"/>
    </row>
    <row r="549">
      <c r="A549" s="17"/>
      <c r="B549" s="17"/>
      <c r="C549" s="17"/>
      <c r="F549" s="17"/>
      <c r="G549" s="17"/>
      <c r="H549" s="17"/>
    </row>
    <row r="550">
      <c r="A550" s="17"/>
      <c r="B550" s="17"/>
      <c r="C550" s="17"/>
      <c r="F550" s="17"/>
      <c r="G550" s="17"/>
      <c r="H550" s="17"/>
    </row>
    <row r="551">
      <c r="A551" s="17"/>
      <c r="B551" s="17"/>
      <c r="C551" s="17"/>
      <c r="F551" s="17"/>
      <c r="G551" s="17"/>
      <c r="H551" s="17"/>
    </row>
    <row r="552">
      <c r="A552" s="17"/>
      <c r="B552" s="17"/>
      <c r="C552" s="17"/>
      <c r="F552" s="17"/>
      <c r="G552" s="17"/>
      <c r="H552" s="17"/>
    </row>
    <row r="553">
      <c r="A553" s="17"/>
      <c r="B553" s="17"/>
      <c r="C553" s="17"/>
      <c r="F553" s="17"/>
      <c r="G553" s="17"/>
      <c r="H553" s="17"/>
    </row>
    <row r="554">
      <c r="A554" s="17"/>
      <c r="B554" s="17"/>
      <c r="C554" s="17"/>
      <c r="F554" s="17"/>
      <c r="G554" s="17"/>
      <c r="H554" s="17"/>
    </row>
    <row r="555">
      <c r="A555" s="17"/>
      <c r="B555" s="17"/>
      <c r="C555" s="17"/>
      <c r="F555" s="17"/>
      <c r="G555" s="17"/>
      <c r="H555" s="17"/>
    </row>
    <row r="556">
      <c r="A556" s="17"/>
      <c r="B556" s="17"/>
      <c r="C556" s="17"/>
      <c r="F556" s="17"/>
      <c r="G556" s="17"/>
      <c r="H556" s="17"/>
    </row>
    <row r="557">
      <c r="A557" s="17"/>
      <c r="B557" s="17"/>
      <c r="C557" s="17"/>
      <c r="F557" s="17"/>
      <c r="G557" s="17"/>
      <c r="H557" s="17"/>
    </row>
    <row r="558">
      <c r="A558" s="17"/>
      <c r="B558" s="17"/>
      <c r="C558" s="17"/>
      <c r="F558" s="17"/>
      <c r="G558" s="17"/>
      <c r="H558" s="17"/>
    </row>
    <row r="559">
      <c r="A559" s="17"/>
      <c r="B559" s="17"/>
      <c r="C559" s="17"/>
      <c r="F559" s="17"/>
      <c r="G559" s="17"/>
      <c r="H559" s="17"/>
    </row>
    <row r="560">
      <c r="A560" s="17"/>
      <c r="B560" s="17"/>
      <c r="C560" s="17"/>
      <c r="F560" s="17"/>
      <c r="G560" s="17"/>
      <c r="H560" s="17"/>
    </row>
    <row r="561">
      <c r="A561" s="17"/>
      <c r="B561" s="17"/>
      <c r="C561" s="17"/>
      <c r="F561" s="17"/>
      <c r="G561" s="17"/>
      <c r="H561" s="17"/>
    </row>
    <row r="562">
      <c r="A562" s="17"/>
      <c r="B562" s="17"/>
      <c r="C562" s="17"/>
      <c r="F562" s="17"/>
      <c r="G562" s="17"/>
      <c r="H562" s="17"/>
    </row>
    <row r="563">
      <c r="A563" s="17"/>
      <c r="B563" s="17"/>
      <c r="C563" s="17"/>
      <c r="F563" s="17"/>
      <c r="G563" s="17"/>
      <c r="H563" s="17"/>
    </row>
    <row r="564">
      <c r="A564" s="17"/>
      <c r="B564" s="17"/>
      <c r="C564" s="17"/>
      <c r="F564" s="17"/>
      <c r="G564" s="17"/>
      <c r="H564" s="17"/>
    </row>
    <row r="565">
      <c r="A565" s="17"/>
      <c r="B565" s="17"/>
      <c r="C565" s="17"/>
      <c r="F565" s="17"/>
      <c r="G565" s="17"/>
      <c r="H565" s="17"/>
    </row>
    <row r="566">
      <c r="A566" s="17"/>
      <c r="B566" s="17"/>
      <c r="C566" s="17"/>
      <c r="F566" s="17"/>
      <c r="G566" s="17"/>
      <c r="H566" s="17"/>
    </row>
    <row r="567">
      <c r="A567" s="17"/>
      <c r="B567" s="17"/>
      <c r="C567" s="17"/>
      <c r="F567" s="17"/>
      <c r="G567" s="17"/>
      <c r="H567" s="17"/>
    </row>
    <row r="568">
      <c r="A568" s="17"/>
      <c r="B568" s="17"/>
      <c r="C568" s="17"/>
      <c r="F568" s="17"/>
      <c r="G568" s="17"/>
      <c r="H568" s="17"/>
    </row>
    <row r="569">
      <c r="A569" s="17"/>
      <c r="B569" s="17"/>
      <c r="C569" s="17"/>
      <c r="F569" s="17"/>
      <c r="G569" s="17"/>
      <c r="H569" s="17"/>
    </row>
    <row r="570">
      <c r="A570" s="17"/>
      <c r="B570" s="17"/>
      <c r="C570" s="17"/>
      <c r="F570" s="17"/>
      <c r="G570" s="17"/>
      <c r="H570" s="17"/>
    </row>
    <row r="571">
      <c r="A571" s="17"/>
      <c r="B571" s="17"/>
      <c r="C571" s="17"/>
      <c r="F571" s="17"/>
      <c r="G571" s="17"/>
      <c r="H571" s="17"/>
    </row>
    <row r="572">
      <c r="A572" s="17"/>
      <c r="B572" s="17"/>
      <c r="C572" s="17"/>
      <c r="F572" s="17"/>
      <c r="G572" s="17"/>
      <c r="H572" s="17"/>
    </row>
    <row r="573">
      <c r="A573" s="17"/>
      <c r="B573" s="17"/>
      <c r="C573" s="17"/>
      <c r="F573" s="17"/>
      <c r="G573" s="17"/>
      <c r="H573" s="17"/>
    </row>
    <row r="574">
      <c r="A574" s="17"/>
      <c r="B574" s="17"/>
      <c r="C574" s="17"/>
      <c r="F574" s="17"/>
      <c r="G574" s="17"/>
      <c r="H574" s="17"/>
    </row>
    <row r="575">
      <c r="A575" s="17"/>
      <c r="B575" s="17"/>
      <c r="C575" s="17"/>
      <c r="F575" s="17"/>
      <c r="G575" s="17"/>
      <c r="H575" s="17"/>
    </row>
    <row r="576">
      <c r="A576" s="17"/>
      <c r="B576" s="17"/>
      <c r="C576" s="17"/>
      <c r="F576" s="17"/>
      <c r="G576" s="17"/>
      <c r="H576" s="17"/>
    </row>
    <row r="577">
      <c r="A577" s="17"/>
      <c r="B577" s="17"/>
      <c r="C577" s="17"/>
      <c r="F577" s="17"/>
      <c r="G577" s="17"/>
      <c r="H577" s="17"/>
    </row>
    <row r="578">
      <c r="A578" s="17"/>
      <c r="B578" s="17"/>
      <c r="C578" s="17"/>
      <c r="F578" s="17"/>
      <c r="G578" s="17"/>
      <c r="H578" s="17"/>
    </row>
    <row r="579">
      <c r="A579" s="17"/>
      <c r="B579" s="17"/>
      <c r="C579" s="17"/>
      <c r="F579" s="17"/>
      <c r="G579" s="17"/>
      <c r="H579" s="17"/>
    </row>
    <row r="580">
      <c r="A580" s="17"/>
      <c r="B580" s="17"/>
      <c r="C580" s="17"/>
      <c r="F580" s="17"/>
      <c r="G580" s="17"/>
      <c r="H580" s="17"/>
    </row>
    <row r="581">
      <c r="A581" s="17"/>
      <c r="B581" s="17"/>
      <c r="C581" s="17"/>
      <c r="F581" s="17"/>
      <c r="G581" s="17"/>
      <c r="H581" s="17"/>
    </row>
    <row r="582">
      <c r="A582" s="17"/>
      <c r="B582" s="17"/>
      <c r="C582" s="17"/>
      <c r="F582" s="17"/>
      <c r="G582" s="17"/>
      <c r="H582" s="17"/>
    </row>
    <row r="583">
      <c r="A583" s="17"/>
      <c r="B583" s="17"/>
      <c r="C583" s="17"/>
      <c r="F583" s="17"/>
      <c r="G583" s="17"/>
      <c r="H583" s="17"/>
    </row>
    <row r="584">
      <c r="A584" s="17"/>
      <c r="B584" s="17"/>
      <c r="C584" s="17"/>
      <c r="F584" s="17"/>
      <c r="G584" s="17"/>
      <c r="H584" s="17"/>
    </row>
    <row r="585">
      <c r="A585" s="17"/>
      <c r="B585" s="17"/>
      <c r="C585" s="17"/>
      <c r="F585" s="17"/>
      <c r="G585" s="17"/>
      <c r="H585" s="17"/>
    </row>
    <row r="586">
      <c r="A586" s="17"/>
      <c r="B586" s="17"/>
      <c r="C586" s="17"/>
      <c r="F586" s="17"/>
      <c r="G586" s="17"/>
      <c r="H586" s="17"/>
    </row>
    <row r="587">
      <c r="A587" s="17"/>
      <c r="B587" s="17"/>
      <c r="C587" s="17"/>
      <c r="F587" s="17"/>
      <c r="G587" s="17"/>
      <c r="H587" s="17"/>
    </row>
    <row r="588">
      <c r="A588" s="17"/>
      <c r="B588" s="17"/>
      <c r="C588" s="17"/>
      <c r="F588" s="17"/>
      <c r="G588" s="17"/>
      <c r="H588" s="17"/>
    </row>
    <row r="589">
      <c r="A589" s="17"/>
      <c r="B589" s="17"/>
      <c r="C589" s="17"/>
      <c r="F589" s="17"/>
      <c r="G589" s="17"/>
      <c r="H589" s="17"/>
    </row>
    <row r="590">
      <c r="A590" s="17"/>
      <c r="B590" s="17"/>
      <c r="C590" s="17"/>
      <c r="F590" s="17"/>
      <c r="G590" s="17"/>
      <c r="H590" s="17"/>
    </row>
    <row r="591">
      <c r="A591" s="17"/>
      <c r="B591" s="17"/>
      <c r="C591" s="17"/>
      <c r="F591" s="17"/>
      <c r="G591" s="17"/>
      <c r="H591" s="17"/>
    </row>
    <row r="592">
      <c r="A592" s="17"/>
      <c r="B592" s="17"/>
      <c r="C592" s="17"/>
      <c r="F592" s="17"/>
      <c r="G592" s="17"/>
      <c r="H592" s="17"/>
    </row>
    <row r="593">
      <c r="A593" s="17"/>
      <c r="B593" s="17"/>
      <c r="C593" s="17"/>
      <c r="F593" s="17"/>
      <c r="G593" s="17"/>
      <c r="H593" s="17"/>
    </row>
    <row r="594">
      <c r="A594" s="17"/>
      <c r="B594" s="17"/>
      <c r="C594" s="17"/>
      <c r="F594" s="17"/>
      <c r="G594" s="17"/>
      <c r="H594" s="17"/>
    </row>
    <row r="595">
      <c r="A595" s="17"/>
      <c r="B595" s="17"/>
      <c r="C595" s="17"/>
      <c r="F595" s="17"/>
      <c r="G595" s="17"/>
      <c r="H595" s="17"/>
    </row>
    <row r="596">
      <c r="A596" s="17"/>
      <c r="B596" s="17"/>
      <c r="C596" s="17"/>
      <c r="F596" s="17"/>
      <c r="G596" s="17"/>
      <c r="H596" s="17"/>
    </row>
    <row r="597">
      <c r="A597" s="17"/>
      <c r="B597" s="17"/>
      <c r="C597" s="17"/>
      <c r="F597" s="17"/>
      <c r="G597" s="17"/>
      <c r="H597" s="17"/>
    </row>
    <row r="598">
      <c r="A598" s="17"/>
      <c r="B598" s="17"/>
      <c r="C598" s="17"/>
      <c r="F598" s="17"/>
      <c r="G598" s="17"/>
      <c r="H598" s="17"/>
    </row>
    <row r="599">
      <c r="A599" s="17"/>
      <c r="B599" s="17"/>
      <c r="C599" s="17"/>
      <c r="F599" s="17"/>
      <c r="G599" s="17"/>
      <c r="H599" s="17"/>
    </row>
    <row r="600">
      <c r="A600" s="17"/>
      <c r="B600" s="17"/>
      <c r="C600" s="17"/>
      <c r="F600" s="17"/>
      <c r="G600" s="17"/>
      <c r="H600" s="17"/>
    </row>
    <row r="601">
      <c r="A601" s="17"/>
      <c r="B601" s="17"/>
      <c r="C601" s="17"/>
      <c r="F601" s="17"/>
      <c r="G601" s="17"/>
      <c r="H601" s="17"/>
    </row>
    <row r="602">
      <c r="A602" s="17"/>
      <c r="B602" s="17"/>
      <c r="C602" s="17"/>
      <c r="F602" s="17"/>
      <c r="G602" s="17"/>
      <c r="H602" s="17"/>
    </row>
    <row r="603">
      <c r="A603" s="17"/>
      <c r="B603" s="17"/>
      <c r="C603" s="17"/>
      <c r="F603" s="17"/>
      <c r="G603" s="17"/>
      <c r="H603" s="17"/>
    </row>
    <row r="604">
      <c r="A604" s="17"/>
      <c r="B604" s="17"/>
      <c r="C604" s="17"/>
      <c r="F604" s="17"/>
      <c r="G604" s="17"/>
      <c r="H604" s="17"/>
    </row>
    <row r="605">
      <c r="A605" s="17"/>
      <c r="B605" s="17"/>
      <c r="C605" s="17"/>
      <c r="F605" s="17"/>
      <c r="G605" s="17"/>
      <c r="H605" s="17"/>
    </row>
    <row r="606">
      <c r="A606" s="17"/>
      <c r="B606" s="17"/>
      <c r="C606" s="17"/>
      <c r="F606" s="17"/>
      <c r="G606" s="17"/>
      <c r="H606" s="17"/>
    </row>
    <row r="607">
      <c r="A607" s="17"/>
      <c r="B607" s="17"/>
      <c r="C607" s="17"/>
      <c r="F607" s="17"/>
      <c r="G607" s="17"/>
      <c r="H607" s="17"/>
    </row>
    <row r="608">
      <c r="A608" s="17"/>
      <c r="B608" s="17"/>
      <c r="C608" s="17"/>
      <c r="F608" s="17"/>
      <c r="G608" s="17"/>
      <c r="H608" s="17"/>
    </row>
    <row r="609">
      <c r="A609" s="17"/>
      <c r="B609" s="17"/>
      <c r="C609" s="17"/>
      <c r="F609" s="17"/>
      <c r="G609" s="17"/>
      <c r="H609" s="17"/>
    </row>
    <row r="610">
      <c r="A610" s="17"/>
      <c r="B610" s="17"/>
      <c r="C610" s="17"/>
      <c r="F610" s="17"/>
      <c r="G610" s="17"/>
      <c r="H610" s="17"/>
    </row>
    <row r="611">
      <c r="A611" s="17"/>
      <c r="B611" s="17"/>
      <c r="C611" s="17"/>
      <c r="F611" s="17"/>
      <c r="G611" s="17"/>
      <c r="H611" s="17"/>
    </row>
    <row r="612">
      <c r="A612" s="17"/>
      <c r="B612" s="17"/>
      <c r="C612" s="17"/>
      <c r="F612" s="17"/>
      <c r="G612" s="17"/>
      <c r="H612" s="17"/>
    </row>
    <row r="613">
      <c r="A613" s="17"/>
      <c r="B613" s="17"/>
      <c r="C613" s="17"/>
      <c r="F613" s="17"/>
      <c r="G613" s="17"/>
      <c r="H613" s="17"/>
    </row>
    <row r="614">
      <c r="A614" s="17"/>
      <c r="B614" s="17"/>
      <c r="C614" s="17"/>
      <c r="F614" s="17"/>
      <c r="G614" s="17"/>
      <c r="H614" s="17"/>
    </row>
    <row r="615">
      <c r="A615" s="17"/>
      <c r="B615" s="17"/>
      <c r="C615" s="17"/>
      <c r="F615" s="17"/>
      <c r="G615" s="17"/>
      <c r="H615" s="17"/>
    </row>
    <row r="616">
      <c r="A616" s="17"/>
      <c r="B616" s="17"/>
      <c r="C616" s="17"/>
      <c r="F616" s="17"/>
      <c r="G616" s="17"/>
      <c r="H616" s="17"/>
    </row>
    <row r="617">
      <c r="A617" s="17"/>
      <c r="B617" s="17"/>
      <c r="C617" s="17"/>
      <c r="F617" s="17"/>
      <c r="G617" s="17"/>
      <c r="H617" s="17"/>
    </row>
    <row r="618">
      <c r="A618" s="17"/>
      <c r="B618" s="17"/>
      <c r="C618" s="17"/>
      <c r="F618" s="17"/>
      <c r="G618" s="17"/>
      <c r="H618" s="17"/>
    </row>
    <row r="619">
      <c r="A619" s="17"/>
      <c r="B619" s="17"/>
      <c r="C619" s="17"/>
      <c r="F619" s="17"/>
      <c r="G619" s="17"/>
      <c r="H619" s="17"/>
    </row>
    <row r="620">
      <c r="A620" s="17"/>
      <c r="B620" s="17"/>
      <c r="C620" s="17"/>
      <c r="F620" s="17"/>
      <c r="G620" s="17"/>
      <c r="H620" s="17"/>
    </row>
    <row r="621">
      <c r="A621" s="17"/>
      <c r="B621" s="17"/>
      <c r="C621" s="17"/>
      <c r="F621" s="17"/>
      <c r="G621" s="17"/>
      <c r="H621" s="17"/>
    </row>
    <row r="622">
      <c r="A622" s="17"/>
      <c r="B622" s="17"/>
      <c r="C622" s="17"/>
      <c r="F622" s="17"/>
      <c r="G622" s="17"/>
      <c r="H622" s="17"/>
    </row>
    <row r="623">
      <c r="A623" s="17"/>
      <c r="B623" s="17"/>
      <c r="C623" s="17"/>
      <c r="F623" s="17"/>
      <c r="G623" s="17"/>
      <c r="H623" s="17"/>
    </row>
    <row r="624">
      <c r="A624" s="17"/>
      <c r="B624" s="17"/>
      <c r="C624" s="17"/>
      <c r="F624" s="17"/>
      <c r="G624" s="17"/>
      <c r="H624" s="17"/>
    </row>
    <row r="625">
      <c r="A625" s="17"/>
      <c r="B625" s="17"/>
      <c r="C625" s="17"/>
      <c r="F625" s="17"/>
      <c r="G625" s="17"/>
      <c r="H625" s="17"/>
    </row>
    <row r="626">
      <c r="A626" s="17"/>
      <c r="B626" s="17"/>
      <c r="C626" s="17"/>
      <c r="F626" s="17"/>
      <c r="G626" s="17"/>
      <c r="H626" s="17"/>
    </row>
    <row r="627">
      <c r="A627" s="17"/>
      <c r="B627" s="17"/>
      <c r="C627" s="17"/>
      <c r="F627" s="17"/>
      <c r="G627" s="17"/>
      <c r="H627" s="17"/>
    </row>
    <row r="628">
      <c r="A628" s="17"/>
      <c r="B628" s="17"/>
      <c r="C628" s="17"/>
      <c r="F628" s="17"/>
      <c r="G628" s="17"/>
      <c r="H628" s="17"/>
    </row>
    <row r="629">
      <c r="A629" s="17"/>
      <c r="B629" s="17"/>
      <c r="C629" s="17"/>
      <c r="F629" s="17"/>
      <c r="G629" s="17"/>
      <c r="H629" s="17"/>
    </row>
    <row r="630">
      <c r="A630" s="17"/>
      <c r="B630" s="17"/>
      <c r="C630" s="17"/>
      <c r="F630" s="17"/>
      <c r="G630" s="17"/>
      <c r="H630" s="17"/>
    </row>
    <row r="631">
      <c r="A631" s="17"/>
      <c r="B631" s="17"/>
      <c r="C631" s="17"/>
      <c r="F631" s="17"/>
      <c r="G631" s="17"/>
      <c r="H631" s="17"/>
    </row>
    <row r="632">
      <c r="A632" s="17"/>
      <c r="B632" s="17"/>
      <c r="C632" s="17"/>
      <c r="F632" s="17"/>
      <c r="G632" s="17"/>
      <c r="H632" s="17"/>
    </row>
    <row r="633">
      <c r="A633" s="17"/>
      <c r="B633" s="17"/>
      <c r="C633" s="17"/>
      <c r="F633" s="17"/>
      <c r="G633" s="17"/>
      <c r="H633" s="17"/>
    </row>
    <row r="634">
      <c r="A634" s="17"/>
      <c r="B634" s="17"/>
      <c r="C634" s="17"/>
      <c r="F634" s="17"/>
      <c r="G634" s="17"/>
      <c r="H634" s="17"/>
    </row>
    <row r="635">
      <c r="A635" s="17"/>
      <c r="B635" s="17"/>
      <c r="C635" s="17"/>
      <c r="F635" s="17"/>
      <c r="G635" s="17"/>
      <c r="H635" s="17"/>
    </row>
    <row r="636">
      <c r="A636" s="17"/>
      <c r="B636" s="17"/>
      <c r="C636" s="17"/>
      <c r="F636" s="17"/>
      <c r="G636" s="17"/>
      <c r="H636" s="17"/>
    </row>
    <row r="637">
      <c r="A637" s="17"/>
      <c r="B637" s="17"/>
      <c r="C637" s="17"/>
      <c r="F637" s="17"/>
      <c r="G637" s="17"/>
      <c r="H637" s="17"/>
    </row>
    <row r="638">
      <c r="A638" s="17"/>
      <c r="B638" s="17"/>
      <c r="C638" s="17"/>
      <c r="F638" s="17"/>
      <c r="G638" s="17"/>
      <c r="H638" s="17"/>
    </row>
    <row r="639">
      <c r="A639" s="17"/>
      <c r="B639" s="17"/>
      <c r="C639" s="17"/>
      <c r="F639" s="17"/>
      <c r="G639" s="17"/>
      <c r="H639" s="17"/>
    </row>
    <row r="640">
      <c r="A640" s="17"/>
      <c r="B640" s="17"/>
      <c r="C640" s="17"/>
      <c r="F640" s="17"/>
      <c r="G640" s="17"/>
      <c r="H640" s="17"/>
    </row>
    <row r="641">
      <c r="A641" s="17"/>
      <c r="B641" s="17"/>
      <c r="C641" s="17"/>
      <c r="F641" s="17"/>
      <c r="G641" s="17"/>
      <c r="H641" s="17"/>
    </row>
    <row r="642">
      <c r="A642" s="17"/>
      <c r="B642" s="17"/>
      <c r="C642" s="17"/>
      <c r="F642" s="17"/>
      <c r="G642" s="17"/>
      <c r="H642" s="17"/>
    </row>
    <row r="643">
      <c r="A643" s="17"/>
      <c r="B643" s="17"/>
      <c r="C643" s="17"/>
      <c r="F643" s="17"/>
      <c r="G643" s="17"/>
      <c r="H643" s="17"/>
    </row>
    <row r="644">
      <c r="A644" s="17"/>
      <c r="B644" s="17"/>
      <c r="C644" s="17"/>
      <c r="F644" s="17"/>
      <c r="G644" s="17"/>
      <c r="H644" s="17"/>
    </row>
    <row r="645">
      <c r="A645" s="17"/>
      <c r="B645" s="17"/>
      <c r="C645" s="17"/>
      <c r="F645" s="17"/>
      <c r="G645" s="17"/>
      <c r="H645" s="17"/>
    </row>
    <row r="646">
      <c r="A646" s="17"/>
      <c r="B646" s="17"/>
      <c r="C646" s="17"/>
      <c r="F646" s="17"/>
      <c r="G646" s="17"/>
      <c r="H646" s="17"/>
    </row>
    <row r="647">
      <c r="A647" s="17"/>
      <c r="B647" s="17"/>
      <c r="C647" s="17"/>
      <c r="F647" s="17"/>
      <c r="G647" s="17"/>
      <c r="H647" s="17"/>
    </row>
    <row r="648">
      <c r="A648" s="17"/>
      <c r="B648" s="17"/>
      <c r="C648" s="17"/>
      <c r="F648" s="17"/>
      <c r="G648" s="17"/>
      <c r="H648" s="17"/>
    </row>
    <row r="649">
      <c r="A649" s="17"/>
      <c r="B649" s="17"/>
      <c r="C649" s="17"/>
      <c r="F649" s="17"/>
      <c r="G649" s="17"/>
      <c r="H649" s="17"/>
    </row>
    <row r="650">
      <c r="A650" s="17"/>
      <c r="B650" s="17"/>
      <c r="C650" s="17"/>
      <c r="F650" s="17"/>
      <c r="G650" s="17"/>
      <c r="H650" s="17"/>
    </row>
    <row r="651">
      <c r="A651" s="17"/>
      <c r="B651" s="17"/>
      <c r="C651" s="17"/>
      <c r="F651" s="17"/>
      <c r="G651" s="17"/>
      <c r="H651" s="17"/>
    </row>
    <row r="652">
      <c r="A652" s="17"/>
      <c r="B652" s="17"/>
      <c r="C652" s="17"/>
      <c r="F652" s="17"/>
      <c r="G652" s="17"/>
      <c r="H652" s="17"/>
    </row>
    <row r="653">
      <c r="A653" s="17"/>
      <c r="B653" s="17"/>
      <c r="C653" s="17"/>
      <c r="F653" s="17"/>
      <c r="G653" s="17"/>
      <c r="H653" s="17"/>
    </row>
    <row r="654">
      <c r="A654" s="17"/>
      <c r="B654" s="17"/>
      <c r="C654" s="17"/>
      <c r="F654" s="17"/>
      <c r="G654" s="17"/>
      <c r="H654" s="17"/>
    </row>
    <row r="655">
      <c r="A655" s="17"/>
      <c r="B655" s="17"/>
      <c r="C655" s="17"/>
      <c r="F655" s="17"/>
      <c r="G655" s="17"/>
      <c r="H655" s="17"/>
    </row>
    <row r="656">
      <c r="A656" s="17"/>
      <c r="B656" s="17"/>
      <c r="C656" s="17"/>
      <c r="F656" s="17"/>
      <c r="G656" s="17"/>
      <c r="H656" s="17"/>
    </row>
    <row r="657">
      <c r="A657" s="17"/>
      <c r="B657" s="17"/>
      <c r="C657" s="17"/>
      <c r="F657" s="17"/>
      <c r="G657" s="17"/>
      <c r="H657" s="17"/>
    </row>
    <row r="658">
      <c r="A658" s="17"/>
      <c r="B658" s="17"/>
      <c r="C658" s="17"/>
      <c r="F658" s="17"/>
      <c r="G658" s="17"/>
      <c r="H658" s="17"/>
    </row>
    <row r="659">
      <c r="A659" s="17"/>
      <c r="B659" s="17"/>
      <c r="C659" s="17"/>
      <c r="F659" s="17"/>
      <c r="G659" s="17"/>
      <c r="H659" s="17"/>
    </row>
    <row r="660">
      <c r="A660" s="17"/>
      <c r="B660" s="17"/>
      <c r="C660" s="17"/>
      <c r="F660" s="17"/>
      <c r="G660" s="17"/>
      <c r="H660" s="17"/>
    </row>
    <row r="661">
      <c r="A661" s="17"/>
      <c r="B661" s="17"/>
      <c r="C661" s="17"/>
      <c r="F661" s="17"/>
      <c r="G661" s="17"/>
      <c r="H661" s="17"/>
    </row>
    <row r="662">
      <c r="A662" s="17"/>
      <c r="B662" s="17"/>
      <c r="C662" s="17"/>
      <c r="F662" s="17"/>
      <c r="G662" s="17"/>
      <c r="H662" s="17"/>
    </row>
    <row r="663">
      <c r="A663" s="17"/>
      <c r="B663" s="17"/>
      <c r="C663" s="17"/>
      <c r="F663" s="17"/>
      <c r="G663" s="17"/>
      <c r="H663" s="17"/>
    </row>
    <row r="664">
      <c r="A664" s="17"/>
      <c r="B664" s="17"/>
      <c r="C664" s="17"/>
      <c r="F664" s="17"/>
      <c r="G664" s="17"/>
      <c r="H664" s="17"/>
    </row>
    <row r="665">
      <c r="A665" s="17"/>
      <c r="B665" s="17"/>
      <c r="C665" s="17"/>
      <c r="F665" s="17"/>
      <c r="G665" s="17"/>
      <c r="H665" s="17"/>
    </row>
    <row r="666">
      <c r="A666" s="17"/>
      <c r="B666" s="17"/>
      <c r="C666" s="17"/>
      <c r="F666" s="17"/>
      <c r="G666" s="17"/>
      <c r="H666" s="17"/>
    </row>
    <row r="667">
      <c r="A667" s="17"/>
      <c r="B667" s="17"/>
      <c r="C667" s="17"/>
      <c r="F667" s="17"/>
      <c r="G667" s="17"/>
      <c r="H667" s="17"/>
    </row>
    <row r="668">
      <c r="A668" s="17"/>
      <c r="B668" s="17"/>
      <c r="C668" s="17"/>
      <c r="F668" s="17"/>
      <c r="G668" s="17"/>
      <c r="H668" s="17"/>
    </row>
    <row r="669">
      <c r="A669" s="17"/>
      <c r="B669" s="17"/>
      <c r="C669" s="17"/>
      <c r="F669" s="17"/>
      <c r="G669" s="17"/>
      <c r="H669" s="17"/>
    </row>
    <row r="670">
      <c r="A670" s="17"/>
      <c r="B670" s="17"/>
      <c r="C670" s="17"/>
      <c r="F670" s="17"/>
      <c r="G670" s="17"/>
      <c r="H670" s="17"/>
    </row>
    <row r="671">
      <c r="A671" s="17"/>
      <c r="B671" s="17"/>
      <c r="C671" s="17"/>
      <c r="F671" s="17"/>
      <c r="G671" s="17"/>
      <c r="H671" s="17"/>
    </row>
    <row r="672">
      <c r="A672" s="17"/>
      <c r="B672" s="17"/>
      <c r="C672" s="17"/>
      <c r="F672" s="17"/>
      <c r="G672" s="17"/>
      <c r="H672" s="17"/>
    </row>
    <row r="673">
      <c r="A673" s="17"/>
      <c r="B673" s="17"/>
      <c r="C673" s="17"/>
      <c r="F673" s="17"/>
      <c r="G673" s="17"/>
      <c r="H673" s="17"/>
    </row>
    <row r="674">
      <c r="A674" s="17"/>
      <c r="B674" s="17"/>
      <c r="C674" s="17"/>
      <c r="F674" s="17"/>
      <c r="G674" s="17"/>
      <c r="H674" s="17"/>
    </row>
    <row r="675">
      <c r="A675" s="17"/>
      <c r="B675" s="17"/>
      <c r="C675" s="17"/>
      <c r="F675" s="17"/>
      <c r="G675" s="17"/>
      <c r="H675" s="17"/>
    </row>
    <row r="676">
      <c r="A676" s="17"/>
      <c r="B676" s="17"/>
      <c r="C676" s="17"/>
      <c r="F676" s="17"/>
      <c r="G676" s="17"/>
      <c r="H676" s="17"/>
    </row>
    <row r="677">
      <c r="A677" s="17"/>
      <c r="B677" s="17"/>
      <c r="C677" s="17"/>
      <c r="F677" s="17"/>
      <c r="G677" s="17"/>
      <c r="H677" s="17"/>
    </row>
    <row r="678">
      <c r="A678" s="17"/>
      <c r="B678" s="17"/>
      <c r="C678" s="17"/>
      <c r="F678" s="17"/>
      <c r="G678" s="17"/>
      <c r="H678" s="17"/>
    </row>
    <row r="679">
      <c r="A679" s="17"/>
      <c r="B679" s="17"/>
      <c r="C679" s="17"/>
      <c r="F679" s="17"/>
      <c r="G679" s="17"/>
      <c r="H679" s="17"/>
    </row>
    <row r="680">
      <c r="A680" s="17"/>
      <c r="B680" s="17"/>
      <c r="C680" s="17"/>
      <c r="F680" s="17"/>
      <c r="G680" s="17"/>
      <c r="H680" s="17"/>
    </row>
    <row r="681">
      <c r="A681" s="17"/>
      <c r="B681" s="17"/>
      <c r="C681" s="17"/>
      <c r="F681" s="17"/>
      <c r="G681" s="17"/>
      <c r="H681" s="17"/>
    </row>
    <row r="682">
      <c r="A682" s="17"/>
      <c r="B682" s="17"/>
      <c r="C682" s="17"/>
      <c r="F682" s="17"/>
      <c r="G682" s="17"/>
      <c r="H682" s="17"/>
    </row>
    <row r="683">
      <c r="A683" s="17"/>
      <c r="B683" s="17"/>
      <c r="C683" s="17"/>
      <c r="F683" s="17"/>
      <c r="G683" s="17"/>
      <c r="H683" s="17"/>
    </row>
    <row r="684">
      <c r="A684" s="17"/>
      <c r="B684" s="17"/>
      <c r="C684" s="17"/>
      <c r="F684" s="17"/>
      <c r="G684" s="17"/>
      <c r="H684" s="17"/>
    </row>
    <row r="685">
      <c r="A685" s="17"/>
      <c r="B685" s="17"/>
      <c r="C685" s="17"/>
      <c r="F685" s="17"/>
      <c r="G685" s="17"/>
      <c r="H685" s="17"/>
    </row>
    <row r="686">
      <c r="A686" s="17"/>
      <c r="B686" s="17"/>
      <c r="C686" s="17"/>
      <c r="F686" s="17"/>
      <c r="G686" s="17"/>
      <c r="H686" s="17"/>
    </row>
    <row r="687">
      <c r="A687" s="17"/>
      <c r="B687" s="17"/>
      <c r="C687" s="17"/>
      <c r="F687" s="17"/>
      <c r="G687" s="17"/>
      <c r="H687" s="17"/>
    </row>
    <row r="688">
      <c r="A688" s="17"/>
      <c r="B688" s="17"/>
      <c r="C688" s="17"/>
      <c r="F688" s="17"/>
      <c r="G688" s="17"/>
      <c r="H688" s="17"/>
    </row>
    <row r="689">
      <c r="A689" s="17"/>
      <c r="B689" s="17"/>
      <c r="C689" s="17"/>
      <c r="F689" s="17"/>
      <c r="G689" s="17"/>
      <c r="H689" s="17"/>
    </row>
    <row r="690">
      <c r="A690" s="17"/>
      <c r="B690" s="17"/>
      <c r="C690" s="17"/>
      <c r="F690" s="17"/>
      <c r="G690" s="17"/>
      <c r="H690" s="17"/>
    </row>
    <row r="691">
      <c r="A691" s="17"/>
      <c r="B691" s="17"/>
      <c r="C691" s="17"/>
      <c r="F691" s="17"/>
      <c r="G691" s="17"/>
      <c r="H691" s="17"/>
    </row>
    <row r="692">
      <c r="A692" s="17"/>
      <c r="B692" s="17"/>
      <c r="C692" s="17"/>
      <c r="F692" s="17"/>
      <c r="G692" s="17"/>
      <c r="H692" s="17"/>
    </row>
    <row r="693">
      <c r="A693" s="17"/>
      <c r="B693" s="17"/>
      <c r="C693" s="17"/>
      <c r="F693" s="17"/>
      <c r="G693" s="17"/>
      <c r="H693" s="17"/>
    </row>
    <row r="694">
      <c r="A694" s="17"/>
      <c r="B694" s="17"/>
      <c r="C694" s="17"/>
      <c r="F694" s="17"/>
      <c r="G694" s="17"/>
      <c r="H694" s="17"/>
    </row>
    <row r="695">
      <c r="A695" s="17"/>
      <c r="B695" s="17"/>
      <c r="C695" s="17"/>
      <c r="F695" s="17"/>
      <c r="G695" s="17"/>
      <c r="H695" s="17"/>
    </row>
    <row r="696">
      <c r="A696" s="17"/>
      <c r="B696" s="17"/>
      <c r="C696" s="17"/>
      <c r="F696" s="17"/>
      <c r="G696" s="17"/>
      <c r="H696" s="17"/>
    </row>
    <row r="697">
      <c r="A697" s="17"/>
      <c r="B697" s="17"/>
      <c r="C697" s="17"/>
      <c r="F697" s="17"/>
      <c r="G697" s="17"/>
      <c r="H697" s="17"/>
    </row>
    <row r="698">
      <c r="A698" s="17"/>
      <c r="B698" s="17"/>
      <c r="C698" s="17"/>
      <c r="F698" s="17"/>
      <c r="G698" s="17"/>
      <c r="H698" s="17"/>
    </row>
    <row r="699">
      <c r="A699" s="17"/>
      <c r="B699" s="17"/>
      <c r="C699" s="17"/>
      <c r="F699" s="17"/>
      <c r="G699" s="17"/>
      <c r="H699" s="17"/>
    </row>
    <row r="700">
      <c r="A700" s="17"/>
      <c r="B700" s="17"/>
      <c r="C700" s="17"/>
      <c r="F700" s="17"/>
      <c r="G700" s="17"/>
      <c r="H700" s="17"/>
    </row>
    <row r="701">
      <c r="A701" s="17"/>
      <c r="B701" s="17"/>
      <c r="C701" s="17"/>
      <c r="F701" s="17"/>
      <c r="G701" s="17"/>
      <c r="H701" s="17"/>
    </row>
    <row r="702">
      <c r="A702" s="17"/>
      <c r="B702" s="17"/>
      <c r="C702" s="17"/>
      <c r="F702" s="17"/>
      <c r="G702" s="17"/>
      <c r="H702" s="17"/>
    </row>
    <row r="703">
      <c r="A703" s="17"/>
      <c r="B703" s="17"/>
      <c r="C703" s="17"/>
      <c r="F703" s="17"/>
      <c r="G703" s="17"/>
      <c r="H703" s="17"/>
    </row>
    <row r="704">
      <c r="A704" s="17"/>
      <c r="B704" s="17"/>
      <c r="C704" s="17"/>
      <c r="F704" s="17"/>
      <c r="G704" s="17"/>
      <c r="H704" s="17"/>
    </row>
    <row r="705">
      <c r="A705" s="17"/>
      <c r="B705" s="17"/>
      <c r="C705" s="17"/>
      <c r="F705" s="17"/>
      <c r="G705" s="17"/>
      <c r="H705" s="17"/>
    </row>
    <row r="706">
      <c r="A706" s="17"/>
      <c r="B706" s="17"/>
      <c r="C706" s="17"/>
      <c r="F706" s="17"/>
      <c r="G706" s="17"/>
      <c r="H706" s="17"/>
    </row>
    <row r="707">
      <c r="A707" s="17"/>
      <c r="B707" s="17"/>
      <c r="C707" s="17"/>
      <c r="F707" s="17"/>
      <c r="G707" s="17"/>
      <c r="H707" s="17"/>
    </row>
    <row r="708">
      <c r="A708" s="17"/>
      <c r="B708" s="17"/>
      <c r="C708" s="17"/>
      <c r="F708" s="17"/>
      <c r="G708" s="17"/>
      <c r="H708" s="17"/>
    </row>
    <row r="709">
      <c r="A709" s="17"/>
      <c r="B709" s="17"/>
      <c r="C709" s="17"/>
      <c r="F709" s="17"/>
      <c r="G709" s="17"/>
      <c r="H709" s="17"/>
    </row>
    <row r="710">
      <c r="A710" s="17"/>
      <c r="B710" s="17"/>
      <c r="C710" s="17"/>
      <c r="F710" s="17"/>
      <c r="G710" s="17"/>
      <c r="H710" s="17"/>
    </row>
    <row r="711">
      <c r="A711" s="17"/>
      <c r="B711" s="17"/>
      <c r="C711" s="17"/>
      <c r="F711" s="17"/>
      <c r="G711" s="17"/>
      <c r="H711" s="17"/>
    </row>
    <row r="712">
      <c r="A712" s="17"/>
      <c r="B712" s="17"/>
      <c r="C712" s="17"/>
      <c r="F712" s="17"/>
      <c r="G712" s="17"/>
      <c r="H712" s="17"/>
    </row>
    <row r="713">
      <c r="A713" s="17"/>
      <c r="B713" s="17"/>
      <c r="C713" s="17"/>
      <c r="F713" s="17"/>
      <c r="G713" s="17"/>
      <c r="H713" s="17"/>
    </row>
    <row r="714">
      <c r="A714" s="17"/>
      <c r="B714" s="17"/>
      <c r="C714" s="17"/>
      <c r="F714" s="17"/>
      <c r="G714" s="17"/>
      <c r="H714" s="17"/>
    </row>
    <row r="715">
      <c r="A715" s="17"/>
      <c r="B715" s="17"/>
      <c r="C715" s="17"/>
      <c r="F715" s="17"/>
      <c r="G715" s="17"/>
      <c r="H715" s="17"/>
    </row>
    <row r="716">
      <c r="A716" s="17"/>
      <c r="B716" s="17"/>
      <c r="C716" s="17"/>
      <c r="F716" s="17"/>
      <c r="G716" s="17"/>
      <c r="H716" s="17"/>
    </row>
    <row r="717">
      <c r="A717" s="17"/>
      <c r="B717" s="17"/>
      <c r="C717" s="17"/>
      <c r="F717" s="17"/>
      <c r="G717" s="17"/>
      <c r="H717" s="17"/>
    </row>
    <row r="718">
      <c r="A718" s="17"/>
      <c r="B718" s="17"/>
      <c r="C718" s="17"/>
      <c r="F718" s="17"/>
      <c r="G718" s="17"/>
      <c r="H718" s="17"/>
    </row>
    <row r="719">
      <c r="A719" s="17"/>
      <c r="B719" s="17"/>
      <c r="C719" s="17"/>
      <c r="F719" s="17"/>
      <c r="G719" s="17"/>
      <c r="H719" s="17"/>
    </row>
    <row r="720">
      <c r="A720" s="17"/>
      <c r="B720" s="17"/>
      <c r="C720" s="17"/>
      <c r="F720" s="17"/>
      <c r="G720" s="17"/>
      <c r="H720" s="17"/>
    </row>
    <row r="721">
      <c r="A721" s="17"/>
      <c r="B721" s="17"/>
      <c r="C721" s="17"/>
      <c r="F721" s="17"/>
      <c r="G721" s="17"/>
      <c r="H721" s="17"/>
    </row>
    <row r="722">
      <c r="A722" s="17"/>
      <c r="B722" s="17"/>
      <c r="C722" s="17"/>
      <c r="F722" s="17"/>
      <c r="G722" s="17"/>
      <c r="H722" s="17"/>
    </row>
    <row r="723">
      <c r="A723" s="17"/>
      <c r="B723" s="17"/>
      <c r="C723" s="17"/>
      <c r="F723" s="17"/>
      <c r="G723" s="17"/>
      <c r="H723" s="17"/>
    </row>
    <row r="724">
      <c r="A724" s="17"/>
      <c r="B724" s="17"/>
      <c r="C724" s="17"/>
      <c r="F724" s="17"/>
      <c r="G724" s="17"/>
      <c r="H724" s="17"/>
    </row>
    <row r="725">
      <c r="A725" s="17"/>
      <c r="B725" s="17"/>
      <c r="C725" s="17"/>
      <c r="F725" s="17"/>
      <c r="G725" s="17"/>
      <c r="H725" s="17"/>
    </row>
    <row r="726">
      <c r="A726" s="17"/>
      <c r="B726" s="17"/>
      <c r="C726" s="17"/>
      <c r="F726" s="17"/>
      <c r="G726" s="17"/>
      <c r="H726" s="17"/>
    </row>
    <row r="727">
      <c r="A727" s="17"/>
      <c r="B727" s="17"/>
      <c r="C727" s="17"/>
      <c r="F727" s="17"/>
      <c r="G727" s="17"/>
      <c r="H727" s="17"/>
    </row>
    <row r="728">
      <c r="A728" s="17"/>
      <c r="B728" s="17"/>
      <c r="C728" s="17"/>
      <c r="F728" s="17"/>
      <c r="G728" s="17"/>
      <c r="H728" s="17"/>
    </row>
    <row r="729">
      <c r="A729" s="17"/>
      <c r="B729" s="17"/>
      <c r="C729" s="17"/>
      <c r="F729" s="17"/>
      <c r="G729" s="17"/>
      <c r="H729" s="17"/>
    </row>
    <row r="730">
      <c r="A730" s="17"/>
      <c r="B730" s="17"/>
      <c r="C730" s="17"/>
      <c r="F730" s="17"/>
      <c r="G730" s="17"/>
      <c r="H730" s="17"/>
    </row>
    <row r="731">
      <c r="A731" s="17"/>
      <c r="B731" s="17"/>
      <c r="C731" s="17"/>
      <c r="F731" s="17"/>
      <c r="G731" s="17"/>
      <c r="H731" s="17"/>
    </row>
    <row r="732">
      <c r="A732" s="17"/>
      <c r="B732" s="17"/>
      <c r="C732" s="17"/>
      <c r="F732" s="17"/>
      <c r="G732" s="17"/>
      <c r="H732" s="17"/>
    </row>
    <row r="733">
      <c r="A733" s="17"/>
      <c r="B733" s="17"/>
      <c r="C733" s="17"/>
      <c r="F733" s="17"/>
      <c r="G733" s="17"/>
      <c r="H733" s="17"/>
    </row>
    <row r="734">
      <c r="A734" s="17"/>
      <c r="B734" s="17"/>
      <c r="C734" s="17"/>
      <c r="F734" s="17"/>
      <c r="G734" s="17"/>
      <c r="H734" s="17"/>
    </row>
    <row r="735">
      <c r="A735" s="17"/>
      <c r="B735" s="17"/>
      <c r="C735" s="17"/>
      <c r="F735" s="17"/>
      <c r="G735" s="17"/>
      <c r="H735" s="17"/>
    </row>
    <row r="736">
      <c r="A736" s="17"/>
      <c r="B736" s="17"/>
      <c r="C736" s="17"/>
      <c r="F736" s="17"/>
      <c r="G736" s="17"/>
      <c r="H736" s="17"/>
    </row>
    <row r="737">
      <c r="A737" s="17"/>
      <c r="B737" s="17"/>
      <c r="C737" s="17"/>
      <c r="F737" s="17"/>
      <c r="G737" s="17"/>
      <c r="H737" s="17"/>
    </row>
    <row r="738">
      <c r="A738" s="17"/>
      <c r="B738" s="17"/>
      <c r="C738" s="17"/>
      <c r="F738" s="17"/>
      <c r="G738" s="17"/>
      <c r="H738" s="17"/>
    </row>
    <row r="739">
      <c r="A739" s="17"/>
      <c r="B739" s="17"/>
      <c r="C739" s="17"/>
      <c r="F739" s="17"/>
      <c r="G739" s="17"/>
      <c r="H739" s="17"/>
    </row>
    <row r="740">
      <c r="A740" s="17"/>
      <c r="B740" s="17"/>
      <c r="C740" s="17"/>
      <c r="F740" s="17"/>
      <c r="G740" s="17"/>
      <c r="H740" s="17"/>
    </row>
    <row r="741">
      <c r="A741" s="17"/>
      <c r="B741" s="17"/>
      <c r="C741" s="17"/>
      <c r="F741" s="17"/>
      <c r="G741" s="17"/>
      <c r="H741" s="17"/>
    </row>
    <row r="742">
      <c r="A742" s="17"/>
      <c r="B742" s="17"/>
      <c r="C742" s="17"/>
      <c r="F742" s="17"/>
      <c r="G742" s="17"/>
      <c r="H742" s="17"/>
    </row>
    <row r="743">
      <c r="A743" s="17"/>
      <c r="B743" s="17"/>
      <c r="C743" s="17"/>
      <c r="F743" s="17"/>
      <c r="G743" s="17"/>
      <c r="H743" s="17"/>
    </row>
    <row r="744">
      <c r="A744" s="17"/>
      <c r="B744" s="17"/>
      <c r="C744" s="17"/>
      <c r="F744" s="17"/>
      <c r="G744" s="17"/>
      <c r="H744" s="17"/>
    </row>
    <row r="745">
      <c r="A745" s="17"/>
      <c r="B745" s="17"/>
      <c r="C745" s="17"/>
      <c r="F745" s="17"/>
      <c r="G745" s="17"/>
      <c r="H745" s="17"/>
    </row>
    <row r="746">
      <c r="A746" s="17"/>
      <c r="B746" s="17"/>
      <c r="C746" s="17"/>
      <c r="F746" s="17"/>
      <c r="G746" s="17"/>
      <c r="H746" s="17"/>
    </row>
    <row r="747">
      <c r="A747" s="17"/>
      <c r="B747" s="17"/>
      <c r="C747" s="17"/>
      <c r="F747" s="17"/>
      <c r="G747" s="17"/>
      <c r="H747" s="17"/>
    </row>
    <row r="748">
      <c r="A748" s="17"/>
      <c r="B748" s="17"/>
      <c r="C748" s="17"/>
      <c r="F748" s="17"/>
      <c r="G748" s="17"/>
      <c r="H748" s="17"/>
    </row>
    <row r="749">
      <c r="A749" s="17"/>
      <c r="B749" s="17"/>
      <c r="C749" s="17"/>
      <c r="F749" s="17"/>
      <c r="G749" s="17"/>
      <c r="H749" s="17"/>
    </row>
    <row r="750">
      <c r="A750" s="17"/>
      <c r="B750" s="17"/>
      <c r="C750" s="17"/>
      <c r="F750" s="17"/>
      <c r="G750" s="17"/>
      <c r="H750" s="17"/>
    </row>
    <row r="751">
      <c r="A751" s="17"/>
      <c r="B751" s="17"/>
      <c r="C751" s="17"/>
      <c r="F751" s="17"/>
      <c r="G751" s="17"/>
      <c r="H751" s="17"/>
    </row>
    <row r="752">
      <c r="A752" s="17"/>
      <c r="B752" s="17"/>
      <c r="C752" s="17"/>
      <c r="F752" s="17"/>
      <c r="G752" s="17"/>
      <c r="H752" s="17"/>
    </row>
    <row r="753">
      <c r="A753" s="17"/>
      <c r="B753" s="17"/>
      <c r="C753" s="17"/>
      <c r="F753" s="17"/>
      <c r="G753" s="17"/>
      <c r="H753" s="17"/>
    </row>
    <row r="754">
      <c r="A754" s="17"/>
      <c r="B754" s="17"/>
      <c r="C754" s="17"/>
      <c r="F754" s="17"/>
      <c r="G754" s="17"/>
      <c r="H754" s="17"/>
    </row>
    <row r="755">
      <c r="A755" s="17"/>
      <c r="B755" s="17"/>
      <c r="C755" s="17"/>
      <c r="F755" s="17"/>
      <c r="G755" s="17"/>
      <c r="H755" s="17"/>
    </row>
    <row r="756">
      <c r="A756" s="17"/>
      <c r="B756" s="17"/>
      <c r="C756" s="17"/>
      <c r="F756" s="17"/>
      <c r="G756" s="17"/>
      <c r="H756" s="17"/>
    </row>
    <row r="757">
      <c r="A757" s="17"/>
      <c r="B757" s="17"/>
      <c r="C757" s="17"/>
      <c r="F757" s="17"/>
      <c r="G757" s="17"/>
      <c r="H757" s="17"/>
    </row>
    <row r="758">
      <c r="A758" s="17"/>
      <c r="B758" s="17"/>
      <c r="C758" s="17"/>
      <c r="F758" s="17"/>
      <c r="G758" s="17"/>
      <c r="H758" s="17"/>
    </row>
    <row r="759">
      <c r="A759" s="17"/>
      <c r="B759" s="17"/>
      <c r="C759" s="17"/>
      <c r="F759" s="17"/>
      <c r="G759" s="17"/>
      <c r="H759" s="17"/>
    </row>
    <row r="760">
      <c r="A760" s="17"/>
      <c r="B760" s="17"/>
      <c r="C760" s="17"/>
      <c r="F760" s="17"/>
      <c r="G760" s="17"/>
      <c r="H760" s="17"/>
    </row>
    <row r="761">
      <c r="A761" s="17"/>
      <c r="B761" s="17"/>
      <c r="C761" s="17"/>
      <c r="F761" s="17"/>
      <c r="G761" s="17"/>
      <c r="H761" s="17"/>
    </row>
    <row r="762">
      <c r="A762" s="17"/>
      <c r="B762" s="17"/>
      <c r="C762" s="17"/>
      <c r="F762" s="17"/>
      <c r="G762" s="17"/>
      <c r="H762" s="17"/>
    </row>
    <row r="763">
      <c r="A763" s="17"/>
      <c r="B763" s="17"/>
      <c r="C763" s="17"/>
      <c r="F763" s="17"/>
      <c r="G763" s="17"/>
      <c r="H763" s="17"/>
    </row>
    <row r="764">
      <c r="A764" s="17"/>
      <c r="B764" s="17"/>
      <c r="C764" s="17"/>
      <c r="F764" s="17"/>
      <c r="G764" s="17"/>
      <c r="H764" s="17"/>
    </row>
    <row r="765">
      <c r="A765" s="17"/>
      <c r="B765" s="17"/>
      <c r="C765" s="17"/>
      <c r="F765" s="17"/>
      <c r="G765" s="17"/>
      <c r="H765" s="17"/>
    </row>
    <row r="766">
      <c r="A766" s="17"/>
      <c r="B766" s="17"/>
      <c r="C766" s="17"/>
      <c r="F766" s="17"/>
      <c r="G766" s="17"/>
      <c r="H766" s="17"/>
    </row>
    <row r="767">
      <c r="A767" s="17"/>
      <c r="B767" s="17"/>
      <c r="C767" s="17"/>
      <c r="F767" s="17"/>
      <c r="G767" s="17"/>
      <c r="H767" s="17"/>
    </row>
    <row r="768">
      <c r="A768" s="17"/>
      <c r="B768" s="17"/>
      <c r="C768" s="17"/>
      <c r="F768" s="17"/>
      <c r="G768" s="17"/>
      <c r="H768" s="17"/>
    </row>
    <row r="769">
      <c r="A769" s="17"/>
      <c r="B769" s="17"/>
      <c r="C769" s="17"/>
      <c r="F769" s="17"/>
      <c r="G769" s="17"/>
      <c r="H769" s="17"/>
    </row>
    <row r="770">
      <c r="A770" s="17"/>
      <c r="B770" s="17"/>
      <c r="C770" s="17"/>
      <c r="F770" s="17"/>
      <c r="G770" s="17"/>
      <c r="H770" s="17"/>
    </row>
    <row r="771">
      <c r="A771" s="17"/>
      <c r="B771" s="17"/>
      <c r="C771" s="17"/>
      <c r="F771" s="17"/>
      <c r="G771" s="17"/>
      <c r="H771" s="17"/>
    </row>
    <row r="772">
      <c r="A772" s="17"/>
      <c r="B772" s="17"/>
      <c r="C772" s="17"/>
      <c r="F772" s="17"/>
      <c r="G772" s="17"/>
      <c r="H772" s="17"/>
    </row>
    <row r="773">
      <c r="A773" s="17"/>
      <c r="B773" s="17"/>
      <c r="C773" s="17"/>
      <c r="F773" s="17"/>
      <c r="G773" s="17"/>
      <c r="H773" s="17"/>
    </row>
    <row r="774">
      <c r="A774" s="17"/>
      <c r="B774" s="17"/>
      <c r="C774" s="17"/>
      <c r="F774" s="17"/>
      <c r="G774" s="17"/>
      <c r="H774" s="17"/>
    </row>
    <row r="775">
      <c r="A775" s="17"/>
      <c r="B775" s="17"/>
      <c r="C775" s="17"/>
      <c r="F775" s="17"/>
      <c r="G775" s="17"/>
      <c r="H775" s="17"/>
    </row>
    <row r="776">
      <c r="A776" s="17"/>
      <c r="B776" s="17"/>
      <c r="C776" s="17"/>
      <c r="F776" s="17"/>
      <c r="G776" s="17"/>
      <c r="H776" s="17"/>
    </row>
    <row r="777">
      <c r="A777" s="17"/>
      <c r="B777" s="17"/>
      <c r="C777" s="17"/>
      <c r="F777" s="17"/>
      <c r="G777" s="17"/>
      <c r="H777" s="17"/>
    </row>
    <row r="778">
      <c r="A778" s="17"/>
      <c r="B778" s="17"/>
      <c r="C778" s="17"/>
      <c r="F778" s="17"/>
      <c r="G778" s="17"/>
      <c r="H778" s="17"/>
    </row>
    <row r="779">
      <c r="A779" s="17"/>
      <c r="B779" s="17"/>
      <c r="C779" s="17"/>
      <c r="F779" s="17"/>
      <c r="G779" s="17"/>
      <c r="H779" s="17"/>
    </row>
    <row r="780">
      <c r="A780" s="17"/>
      <c r="B780" s="17"/>
      <c r="C780" s="17"/>
      <c r="F780" s="17"/>
      <c r="G780" s="17"/>
      <c r="H780" s="17"/>
    </row>
    <row r="781">
      <c r="A781" s="17"/>
      <c r="B781" s="17"/>
      <c r="C781" s="17"/>
      <c r="F781" s="17"/>
      <c r="G781" s="17"/>
      <c r="H781" s="17"/>
    </row>
    <row r="782">
      <c r="A782" s="17"/>
      <c r="B782" s="17"/>
      <c r="C782" s="17"/>
      <c r="F782" s="17"/>
      <c r="G782" s="17"/>
      <c r="H782" s="17"/>
    </row>
    <row r="783">
      <c r="A783" s="17"/>
      <c r="B783" s="17"/>
      <c r="C783" s="17"/>
      <c r="F783" s="17"/>
      <c r="G783" s="17"/>
      <c r="H783" s="17"/>
    </row>
    <row r="784">
      <c r="A784" s="17"/>
      <c r="B784" s="17"/>
      <c r="C784" s="17"/>
      <c r="F784" s="17"/>
      <c r="G784" s="17"/>
      <c r="H784" s="17"/>
    </row>
    <row r="785">
      <c r="A785" s="17"/>
      <c r="B785" s="17"/>
      <c r="C785" s="17"/>
      <c r="F785" s="17"/>
      <c r="G785" s="17"/>
      <c r="H785" s="17"/>
    </row>
    <row r="786">
      <c r="A786" s="17"/>
      <c r="B786" s="17"/>
      <c r="C786" s="17"/>
      <c r="F786" s="17"/>
      <c r="G786" s="17"/>
      <c r="H786" s="17"/>
    </row>
    <row r="787">
      <c r="A787" s="17"/>
      <c r="B787" s="17"/>
      <c r="C787" s="17"/>
      <c r="F787" s="17"/>
      <c r="G787" s="17"/>
      <c r="H787" s="17"/>
    </row>
    <row r="788">
      <c r="A788" s="17"/>
      <c r="B788" s="17"/>
      <c r="C788" s="17"/>
      <c r="F788" s="17"/>
      <c r="G788" s="17"/>
      <c r="H788" s="17"/>
    </row>
    <row r="789">
      <c r="A789" s="17"/>
      <c r="B789" s="17"/>
      <c r="C789" s="17"/>
      <c r="F789" s="17"/>
      <c r="G789" s="17"/>
      <c r="H789" s="17"/>
    </row>
    <row r="790">
      <c r="A790" s="17"/>
      <c r="B790" s="17"/>
      <c r="C790" s="17"/>
      <c r="F790" s="17"/>
      <c r="G790" s="17"/>
      <c r="H790" s="17"/>
    </row>
    <row r="791">
      <c r="A791" s="17"/>
      <c r="B791" s="17"/>
      <c r="C791" s="17"/>
      <c r="F791" s="17"/>
      <c r="G791" s="17"/>
      <c r="H791" s="17"/>
    </row>
    <row r="792">
      <c r="A792" s="17"/>
      <c r="B792" s="17"/>
      <c r="C792" s="17"/>
      <c r="F792" s="17"/>
      <c r="G792" s="17"/>
      <c r="H792" s="17"/>
    </row>
    <row r="793">
      <c r="A793" s="17"/>
      <c r="B793" s="17"/>
      <c r="C793" s="17"/>
      <c r="F793" s="17"/>
      <c r="G793" s="17"/>
      <c r="H793" s="17"/>
    </row>
    <row r="794">
      <c r="A794" s="17"/>
      <c r="B794" s="17"/>
      <c r="C794" s="17"/>
      <c r="F794" s="17"/>
      <c r="G794" s="17"/>
      <c r="H794" s="17"/>
    </row>
    <row r="795">
      <c r="A795" s="17"/>
      <c r="B795" s="17"/>
      <c r="C795" s="17"/>
      <c r="F795" s="17"/>
      <c r="G795" s="17"/>
      <c r="H795" s="17"/>
    </row>
    <row r="796">
      <c r="A796" s="17"/>
      <c r="B796" s="17"/>
      <c r="C796" s="17"/>
      <c r="F796" s="17"/>
      <c r="G796" s="17"/>
      <c r="H796" s="17"/>
    </row>
    <row r="797">
      <c r="A797" s="17"/>
      <c r="B797" s="17"/>
      <c r="C797" s="17"/>
      <c r="F797" s="17"/>
      <c r="G797" s="17"/>
      <c r="H797" s="17"/>
    </row>
    <row r="798">
      <c r="A798" s="17"/>
      <c r="B798" s="17"/>
      <c r="C798" s="17"/>
      <c r="F798" s="17"/>
      <c r="G798" s="17"/>
      <c r="H798" s="17"/>
    </row>
    <row r="799">
      <c r="A799" s="17"/>
      <c r="B799" s="17"/>
      <c r="C799" s="17"/>
      <c r="F799" s="17"/>
      <c r="G799" s="17"/>
      <c r="H799" s="17"/>
    </row>
    <row r="800">
      <c r="A800" s="17"/>
      <c r="B800" s="17"/>
      <c r="C800" s="17"/>
      <c r="F800" s="17"/>
      <c r="G800" s="17"/>
      <c r="H800" s="17"/>
    </row>
    <row r="801">
      <c r="A801" s="17"/>
      <c r="B801" s="17"/>
      <c r="C801" s="17"/>
      <c r="F801" s="17"/>
      <c r="G801" s="17"/>
      <c r="H801" s="17"/>
    </row>
    <row r="802">
      <c r="A802" s="17"/>
      <c r="B802" s="17"/>
      <c r="C802" s="17"/>
      <c r="F802" s="17"/>
      <c r="G802" s="17"/>
      <c r="H802" s="17"/>
    </row>
    <row r="803">
      <c r="A803" s="17"/>
      <c r="B803" s="17"/>
      <c r="C803" s="17"/>
      <c r="F803" s="17"/>
      <c r="G803" s="17"/>
      <c r="H803" s="17"/>
    </row>
    <row r="804">
      <c r="A804" s="17"/>
      <c r="B804" s="17"/>
      <c r="C804" s="17"/>
      <c r="F804" s="17"/>
      <c r="G804" s="17"/>
      <c r="H804" s="17"/>
    </row>
    <row r="805">
      <c r="A805" s="17"/>
      <c r="B805" s="17"/>
      <c r="C805" s="17"/>
      <c r="F805" s="17"/>
      <c r="G805" s="17"/>
      <c r="H805" s="17"/>
    </row>
    <row r="806">
      <c r="A806" s="17"/>
      <c r="B806" s="17"/>
      <c r="C806" s="17"/>
      <c r="F806" s="17"/>
      <c r="G806" s="17"/>
      <c r="H806" s="17"/>
    </row>
    <row r="807">
      <c r="A807" s="17"/>
      <c r="B807" s="17"/>
      <c r="C807" s="17"/>
      <c r="F807" s="17"/>
      <c r="G807" s="17"/>
      <c r="H807" s="17"/>
    </row>
    <row r="808">
      <c r="A808" s="17"/>
      <c r="B808" s="17"/>
      <c r="C808" s="17"/>
      <c r="F808" s="17"/>
      <c r="G808" s="17"/>
      <c r="H808" s="17"/>
    </row>
    <row r="809">
      <c r="A809" s="17"/>
      <c r="B809" s="17"/>
      <c r="C809" s="17"/>
      <c r="F809" s="17"/>
      <c r="G809" s="17"/>
      <c r="H809" s="17"/>
    </row>
    <row r="810">
      <c r="A810" s="17"/>
      <c r="B810" s="17"/>
      <c r="C810" s="17"/>
      <c r="F810" s="17"/>
      <c r="G810" s="17"/>
      <c r="H810" s="17"/>
    </row>
    <row r="811">
      <c r="A811" s="17"/>
      <c r="B811" s="17"/>
      <c r="C811" s="17"/>
      <c r="F811" s="17"/>
      <c r="G811" s="17"/>
      <c r="H811" s="17"/>
    </row>
    <row r="812">
      <c r="A812" s="17"/>
      <c r="B812" s="17"/>
      <c r="C812" s="17"/>
      <c r="F812" s="17"/>
      <c r="G812" s="17"/>
      <c r="H812" s="17"/>
    </row>
    <row r="813">
      <c r="A813" s="17"/>
      <c r="B813" s="17"/>
      <c r="C813" s="17"/>
      <c r="F813" s="17"/>
      <c r="G813" s="17"/>
      <c r="H813" s="17"/>
    </row>
    <row r="814">
      <c r="A814" s="17"/>
      <c r="B814" s="17"/>
      <c r="C814" s="17"/>
      <c r="F814" s="17"/>
      <c r="G814" s="17"/>
      <c r="H814" s="17"/>
    </row>
    <row r="815">
      <c r="A815" s="17"/>
      <c r="B815" s="17"/>
      <c r="C815" s="17"/>
      <c r="F815" s="17"/>
      <c r="G815" s="17"/>
      <c r="H815" s="17"/>
    </row>
    <row r="816">
      <c r="A816" s="17"/>
      <c r="B816" s="17"/>
      <c r="C816" s="17"/>
      <c r="F816" s="17"/>
      <c r="G816" s="17"/>
      <c r="H816" s="17"/>
    </row>
    <row r="817">
      <c r="A817" s="17"/>
      <c r="B817" s="17"/>
      <c r="C817" s="17"/>
      <c r="F817" s="17"/>
      <c r="G817" s="17"/>
      <c r="H817" s="17"/>
    </row>
    <row r="818">
      <c r="A818" s="17"/>
      <c r="B818" s="17"/>
      <c r="C818" s="17"/>
      <c r="F818" s="17"/>
      <c r="G818" s="17"/>
      <c r="H818" s="17"/>
    </row>
    <row r="819">
      <c r="A819" s="17"/>
      <c r="B819" s="17"/>
      <c r="C819" s="17"/>
      <c r="F819" s="17"/>
      <c r="G819" s="17"/>
      <c r="H819" s="17"/>
    </row>
    <row r="820">
      <c r="A820" s="17"/>
      <c r="B820" s="17"/>
      <c r="C820" s="17"/>
      <c r="F820" s="17"/>
      <c r="G820" s="17"/>
      <c r="H820" s="17"/>
    </row>
    <row r="821">
      <c r="A821" s="17"/>
      <c r="B821" s="17"/>
      <c r="C821" s="17"/>
      <c r="F821" s="17"/>
      <c r="G821" s="17"/>
      <c r="H821" s="17"/>
    </row>
    <row r="822">
      <c r="A822" s="17"/>
      <c r="B822" s="17"/>
      <c r="C822" s="17"/>
      <c r="F822" s="17"/>
      <c r="G822" s="17"/>
      <c r="H822" s="17"/>
    </row>
    <row r="823">
      <c r="A823" s="17"/>
      <c r="B823" s="17"/>
      <c r="C823" s="17"/>
      <c r="F823" s="17"/>
      <c r="G823" s="17"/>
      <c r="H823" s="17"/>
    </row>
    <row r="824">
      <c r="A824" s="17"/>
      <c r="B824" s="17"/>
      <c r="C824" s="17"/>
      <c r="F824" s="17"/>
      <c r="G824" s="17"/>
      <c r="H824" s="17"/>
    </row>
    <row r="825">
      <c r="A825" s="17"/>
      <c r="B825" s="17"/>
      <c r="C825" s="17"/>
      <c r="F825" s="17"/>
      <c r="G825" s="17"/>
      <c r="H825" s="17"/>
    </row>
    <row r="826">
      <c r="A826" s="17"/>
      <c r="B826" s="17"/>
      <c r="C826" s="17"/>
      <c r="F826" s="17"/>
      <c r="G826" s="17"/>
      <c r="H826" s="17"/>
    </row>
    <row r="827">
      <c r="A827" s="17"/>
      <c r="B827" s="17"/>
      <c r="C827" s="17"/>
      <c r="F827" s="17"/>
      <c r="G827" s="17"/>
      <c r="H827" s="17"/>
    </row>
    <row r="828">
      <c r="A828" s="17"/>
      <c r="B828" s="17"/>
      <c r="C828" s="17"/>
      <c r="F828" s="17"/>
      <c r="G828" s="17"/>
      <c r="H828" s="17"/>
    </row>
    <row r="829">
      <c r="A829" s="17"/>
      <c r="B829" s="17"/>
      <c r="C829" s="17"/>
      <c r="F829" s="17"/>
      <c r="G829" s="17"/>
      <c r="H829" s="17"/>
    </row>
    <row r="830">
      <c r="A830" s="17"/>
      <c r="B830" s="17"/>
      <c r="C830" s="17"/>
      <c r="F830" s="17"/>
      <c r="G830" s="17"/>
      <c r="H830" s="17"/>
    </row>
    <row r="831">
      <c r="A831" s="17"/>
      <c r="B831" s="17"/>
      <c r="C831" s="17"/>
      <c r="F831" s="17"/>
      <c r="G831" s="17"/>
      <c r="H831" s="17"/>
    </row>
    <row r="832">
      <c r="A832" s="17"/>
      <c r="B832" s="17"/>
      <c r="C832" s="17"/>
      <c r="F832" s="17"/>
      <c r="G832" s="17"/>
      <c r="H832" s="17"/>
    </row>
    <row r="833">
      <c r="A833" s="17"/>
      <c r="B833" s="17"/>
      <c r="C833" s="17"/>
      <c r="F833" s="17"/>
      <c r="G833" s="17"/>
      <c r="H833" s="17"/>
    </row>
    <row r="834">
      <c r="A834" s="17"/>
      <c r="B834" s="17"/>
      <c r="C834" s="17"/>
      <c r="F834" s="17"/>
      <c r="G834" s="17"/>
      <c r="H834" s="17"/>
    </row>
    <row r="835">
      <c r="A835" s="17"/>
      <c r="B835" s="17"/>
      <c r="C835" s="17"/>
      <c r="F835" s="17"/>
      <c r="G835" s="17"/>
      <c r="H835" s="17"/>
    </row>
    <row r="836">
      <c r="A836" s="17"/>
      <c r="B836" s="17"/>
      <c r="C836" s="17"/>
      <c r="F836" s="17"/>
      <c r="G836" s="17"/>
      <c r="H836" s="17"/>
    </row>
    <row r="837">
      <c r="A837" s="17"/>
      <c r="B837" s="17"/>
      <c r="C837" s="17"/>
      <c r="F837" s="17"/>
      <c r="G837" s="17"/>
      <c r="H837" s="17"/>
    </row>
    <row r="838">
      <c r="A838" s="17"/>
      <c r="B838" s="17"/>
      <c r="C838" s="17"/>
      <c r="F838" s="17"/>
      <c r="G838" s="17"/>
      <c r="H838" s="17"/>
    </row>
    <row r="839">
      <c r="A839" s="17"/>
      <c r="B839" s="17"/>
      <c r="C839" s="17"/>
      <c r="F839" s="17"/>
      <c r="G839" s="17"/>
      <c r="H839" s="17"/>
    </row>
    <row r="840">
      <c r="A840" s="17"/>
      <c r="B840" s="17"/>
      <c r="C840" s="17"/>
      <c r="F840" s="17"/>
      <c r="G840" s="17"/>
      <c r="H840" s="17"/>
    </row>
    <row r="841">
      <c r="A841" s="17"/>
      <c r="B841" s="17"/>
      <c r="C841" s="17"/>
      <c r="F841" s="17"/>
      <c r="G841" s="17"/>
      <c r="H841" s="17"/>
    </row>
    <row r="842">
      <c r="A842" s="17"/>
      <c r="B842" s="17"/>
      <c r="C842" s="17"/>
      <c r="F842" s="17"/>
      <c r="G842" s="17"/>
      <c r="H842" s="17"/>
    </row>
    <row r="843">
      <c r="A843" s="17"/>
      <c r="B843" s="17"/>
      <c r="C843" s="17"/>
      <c r="F843" s="17"/>
      <c r="G843" s="17"/>
      <c r="H843" s="17"/>
    </row>
    <row r="844">
      <c r="A844" s="17"/>
      <c r="B844" s="17"/>
      <c r="C844" s="17"/>
      <c r="F844" s="17"/>
      <c r="G844" s="17"/>
      <c r="H844" s="17"/>
    </row>
    <row r="845">
      <c r="A845" s="17"/>
      <c r="B845" s="17"/>
      <c r="C845" s="17"/>
      <c r="F845" s="17"/>
      <c r="G845" s="17"/>
      <c r="H845" s="17"/>
    </row>
    <row r="846">
      <c r="A846" s="17"/>
      <c r="B846" s="17"/>
      <c r="C846" s="17"/>
      <c r="F846" s="17"/>
      <c r="G846" s="17"/>
      <c r="H846" s="17"/>
    </row>
    <row r="847">
      <c r="A847" s="17"/>
      <c r="B847" s="17"/>
      <c r="C847" s="17"/>
      <c r="F847" s="17"/>
      <c r="G847" s="17"/>
      <c r="H847" s="17"/>
    </row>
    <row r="848">
      <c r="A848" s="17"/>
      <c r="B848" s="17"/>
      <c r="C848" s="17"/>
      <c r="F848" s="17"/>
      <c r="G848" s="17"/>
      <c r="H848" s="17"/>
    </row>
    <row r="849">
      <c r="A849" s="17"/>
      <c r="B849" s="17"/>
      <c r="C849" s="17"/>
      <c r="F849" s="17"/>
      <c r="G849" s="17"/>
      <c r="H849" s="17"/>
    </row>
    <row r="850">
      <c r="A850" s="17"/>
      <c r="B850" s="17"/>
      <c r="C850" s="17"/>
      <c r="F850" s="17"/>
      <c r="G850" s="17"/>
      <c r="H850" s="17"/>
    </row>
    <row r="851">
      <c r="A851" s="17"/>
      <c r="B851" s="17"/>
      <c r="C851" s="17"/>
      <c r="F851" s="17"/>
      <c r="G851" s="17"/>
      <c r="H851" s="17"/>
    </row>
    <row r="852">
      <c r="A852" s="17"/>
      <c r="B852" s="17"/>
      <c r="C852" s="17"/>
      <c r="F852" s="17"/>
      <c r="G852" s="17"/>
      <c r="H852" s="17"/>
    </row>
    <row r="853">
      <c r="A853" s="17"/>
      <c r="B853" s="17"/>
      <c r="C853" s="17"/>
      <c r="F853" s="17"/>
      <c r="G853" s="17"/>
      <c r="H853" s="17"/>
    </row>
    <row r="854">
      <c r="A854" s="17"/>
      <c r="B854" s="17"/>
      <c r="C854" s="17"/>
      <c r="F854" s="17"/>
      <c r="G854" s="17"/>
      <c r="H854" s="17"/>
    </row>
    <row r="855">
      <c r="A855" s="17"/>
      <c r="B855" s="17"/>
      <c r="C855" s="17"/>
      <c r="F855" s="17"/>
      <c r="G855" s="17"/>
      <c r="H855" s="17"/>
    </row>
    <row r="856">
      <c r="A856" s="17"/>
      <c r="B856" s="17"/>
      <c r="C856" s="17"/>
      <c r="F856" s="17"/>
      <c r="G856" s="17"/>
      <c r="H856" s="17"/>
    </row>
    <row r="857">
      <c r="A857" s="17"/>
      <c r="B857" s="17"/>
      <c r="C857" s="17"/>
      <c r="F857" s="17"/>
      <c r="G857" s="17"/>
      <c r="H857" s="17"/>
    </row>
    <row r="858">
      <c r="A858" s="17"/>
      <c r="B858" s="17"/>
      <c r="C858" s="17"/>
      <c r="F858" s="17"/>
      <c r="G858" s="17"/>
      <c r="H858" s="17"/>
    </row>
    <row r="859">
      <c r="A859" s="17"/>
      <c r="B859" s="17"/>
      <c r="C859" s="17"/>
      <c r="F859" s="17"/>
      <c r="G859" s="17"/>
      <c r="H859" s="17"/>
    </row>
    <row r="860">
      <c r="A860" s="17"/>
      <c r="B860" s="17"/>
      <c r="C860" s="17"/>
      <c r="F860" s="17"/>
      <c r="G860" s="17"/>
      <c r="H860" s="17"/>
    </row>
    <row r="861">
      <c r="A861" s="17"/>
      <c r="B861" s="17"/>
      <c r="C861" s="17"/>
      <c r="F861" s="17"/>
      <c r="G861" s="17"/>
      <c r="H861" s="17"/>
    </row>
    <row r="862">
      <c r="A862" s="17"/>
      <c r="B862" s="17"/>
      <c r="C862" s="17"/>
      <c r="F862" s="17"/>
      <c r="G862" s="17"/>
      <c r="H862" s="17"/>
    </row>
    <row r="863">
      <c r="A863" s="17"/>
      <c r="B863" s="17"/>
      <c r="C863" s="17"/>
      <c r="F863" s="17"/>
      <c r="G863" s="17"/>
      <c r="H863" s="17"/>
    </row>
    <row r="864">
      <c r="A864" s="17"/>
      <c r="B864" s="17"/>
      <c r="C864" s="17"/>
      <c r="F864" s="17"/>
      <c r="G864" s="17"/>
      <c r="H864" s="17"/>
    </row>
    <row r="865">
      <c r="A865" s="17"/>
      <c r="B865" s="17"/>
      <c r="C865" s="17"/>
      <c r="F865" s="17"/>
      <c r="G865" s="17"/>
      <c r="H865" s="17"/>
    </row>
    <row r="866">
      <c r="A866" s="17"/>
      <c r="B866" s="17"/>
      <c r="C866" s="17"/>
      <c r="F866" s="17"/>
      <c r="G866" s="17"/>
      <c r="H866" s="17"/>
    </row>
    <row r="867">
      <c r="A867" s="17"/>
      <c r="B867" s="17"/>
      <c r="C867" s="17"/>
      <c r="F867" s="17"/>
      <c r="G867" s="17"/>
      <c r="H867" s="17"/>
    </row>
    <row r="868">
      <c r="A868" s="17"/>
      <c r="B868" s="17"/>
      <c r="C868" s="17"/>
      <c r="F868" s="17"/>
      <c r="G868" s="17"/>
      <c r="H868" s="17"/>
    </row>
    <row r="869">
      <c r="A869" s="17"/>
      <c r="B869" s="17"/>
      <c r="C869" s="17"/>
      <c r="F869" s="17"/>
      <c r="G869" s="17"/>
      <c r="H869" s="17"/>
    </row>
    <row r="870">
      <c r="A870" s="17"/>
      <c r="B870" s="17"/>
      <c r="C870" s="17"/>
      <c r="F870" s="17"/>
      <c r="G870" s="17"/>
      <c r="H870" s="17"/>
    </row>
    <row r="871">
      <c r="A871" s="17"/>
      <c r="B871" s="17"/>
      <c r="C871" s="17"/>
      <c r="F871" s="17"/>
      <c r="G871" s="17"/>
      <c r="H871" s="17"/>
    </row>
    <row r="872">
      <c r="A872" s="17"/>
      <c r="B872" s="17"/>
      <c r="C872" s="17"/>
      <c r="F872" s="17"/>
      <c r="G872" s="17"/>
      <c r="H872" s="17"/>
    </row>
    <row r="873">
      <c r="A873" s="17"/>
      <c r="B873" s="17"/>
      <c r="C873" s="17"/>
      <c r="F873" s="17"/>
      <c r="G873" s="17"/>
      <c r="H873" s="17"/>
    </row>
    <row r="874">
      <c r="A874" s="17"/>
      <c r="B874" s="17"/>
      <c r="C874" s="17"/>
      <c r="F874" s="17"/>
      <c r="G874" s="17"/>
      <c r="H874" s="17"/>
    </row>
    <row r="875">
      <c r="A875" s="17"/>
      <c r="B875" s="17"/>
      <c r="C875" s="17"/>
      <c r="F875" s="17"/>
      <c r="G875" s="17"/>
      <c r="H875" s="17"/>
    </row>
    <row r="876">
      <c r="A876" s="17"/>
      <c r="B876" s="17"/>
      <c r="C876" s="17"/>
      <c r="F876" s="17"/>
      <c r="G876" s="17"/>
      <c r="H876" s="17"/>
    </row>
    <row r="877">
      <c r="A877" s="17"/>
      <c r="B877" s="17"/>
      <c r="C877" s="17"/>
      <c r="F877" s="17"/>
      <c r="G877" s="17"/>
      <c r="H877" s="17"/>
    </row>
    <row r="878">
      <c r="A878" s="17"/>
      <c r="B878" s="17"/>
      <c r="C878" s="17"/>
      <c r="F878" s="17"/>
      <c r="G878" s="17"/>
      <c r="H878" s="17"/>
    </row>
    <row r="879">
      <c r="A879" s="17"/>
      <c r="B879" s="17"/>
      <c r="C879" s="17"/>
      <c r="F879" s="17"/>
      <c r="G879" s="17"/>
      <c r="H879" s="17"/>
    </row>
    <row r="880">
      <c r="A880" s="17"/>
      <c r="B880" s="17"/>
      <c r="C880" s="17"/>
      <c r="F880" s="17"/>
      <c r="G880" s="17"/>
      <c r="H880" s="17"/>
    </row>
    <row r="881">
      <c r="A881" s="17"/>
      <c r="B881" s="17"/>
      <c r="C881" s="17"/>
      <c r="F881" s="17"/>
      <c r="G881" s="17"/>
      <c r="H881" s="17"/>
    </row>
    <row r="882">
      <c r="A882" s="17"/>
      <c r="B882" s="17"/>
      <c r="C882" s="17"/>
      <c r="F882" s="17"/>
      <c r="G882" s="17"/>
      <c r="H882" s="17"/>
    </row>
    <row r="883">
      <c r="A883" s="17"/>
      <c r="B883" s="17"/>
      <c r="C883" s="17"/>
      <c r="F883" s="17"/>
      <c r="G883" s="17"/>
      <c r="H883" s="17"/>
    </row>
    <row r="884">
      <c r="A884" s="17"/>
      <c r="B884" s="17"/>
      <c r="C884" s="17"/>
      <c r="F884" s="17"/>
      <c r="G884" s="17"/>
      <c r="H884" s="17"/>
    </row>
    <row r="885">
      <c r="A885" s="17"/>
      <c r="B885" s="17"/>
      <c r="C885" s="17"/>
      <c r="F885" s="17"/>
      <c r="G885" s="17"/>
      <c r="H885" s="17"/>
    </row>
    <row r="886">
      <c r="A886" s="17"/>
      <c r="B886" s="17"/>
      <c r="C886" s="17"/>
      <c r="F886" s="17"/>
      <c r="G886" s="17"/>
      <c r="H886" s="17"/>
    </row>
    <row r="887">
      <c r="A887" s="17"/>
      <c r="B887" s="17"/>
      <c r="C887" s="17"/>
      <c r="F887" s="17"/>
      <c r="G887" s="17"/>
      <c r="H887" s="17"/>
    </row>
    <row r="888">
      <c r="A888" s="17"/>
      <c r="B888" s="17"/>
      <c r="C888" s="17"/>
      <c r="F888" s="17"/>
      <c r="G888" s="17"/>
      <c r="H888" s="17"/>
    </row>
    <row r="889">
      <c r="A889" s="17"/>
      <c r="B889" s="17"/>
      <c r="C889" s="17"/>
      <c r="F889" s="17"/>
      <c r="G889" s="17"/>
      <c r="H889" s="17"/>
    </row>
    <row r="890">
      <c r="A890" s="17"/>
      <c r="B890" s="17"/>
      <c r="C890" s="17"/>
      <c r="F890" s="17"/>
      <c r="G890" s="17"/>
      <c r="H890" s="17"/>
    </row>
    <row r="891">
      <c r="A891" s="17"/>
      <c r="B891" s="17"/>
      <c r="C891" s="17"/>
      <c r="F891" s="17"/>
      <c r="G891" s="17"/>
      <c r="H891" s="17"/>
    </row>
    <row r="892">
      <c r="A892" s="17"/>
      <c r="B892" s="17"/>
      <c r="C892" s="17"/>
      <c r="F892" s="17"/>
      <c r="G892" s="17"/>
      <c r="H892" s="17"/>
    </row>
    <row r="893">
      <c r="A893" s="17"/>
      <c r="B893" s="17"/>
      <c r="C893" s="17"/>
      <c r="F893" s="17"/>
      <c r="G893" s="17"/>
      <c r="H893" s="17"/>
    </row>
    <row r="894">
      <c r="A894" s="17"/>
      <c r="B894" s="17"/>
      <c r="C894" s="17"/>
      <c r="F894" s="17"/>
      <c r="G894" s="17"/>
      <c r="H894" s="17"/>
    </row>
    <row r="895">
      <c r="A895" s="17"/>
      <c r="B895" s="17"/>
      <c r="C895" s="17"/>
      <c r="F895" s="17"/>
      <c r="G895" s="17"/>
      <c r="H895" s="17"/>
    </row>
    <row r="896">
      <c r="A896" s="17"/>
      <c r="B896" s="17"/>
      <c r="C896" s="17"/>
      <c r="F896" s="17"/>
      <c r="G896" s="17"/>
      <c r="H896" s="17"/>
    </row>
    <row r="897">
      <c r="A897" s="17"/>
      <c r="B897" s="17"/>
      <c r="C897" s="17"/>
      <c r="F897" s="17"/>
      <c r="G897" s="17"/>
      <c r="H897" s="17"/>
    </row>
    <row r="898">
      <c r="A898" s="17"/>
      <c r="B898" s="17"/>
      <c r="C898" s="17"/>
      <c r="F898" s="17"/>
      <c r="G898" s="17"/>
      <c r="H898" s="17"/>
    </row>
    <row r="899">
      <c r="A899" s="17"/>
      <c r="B899" s="17"/>
      <c r="C899" s="17"/>
      <c r="F899" s="17"/>
      <c r="G899" s="17"/>
      <c r="H899" s="17"/>
    </row>
    <row r="900">
      <c r="A900" s="17"/>
      <c r="B900" s="17"/>
      <c r="C900" s="17"/>
      <c r="F900" s="17"/>
      <c r="G900" s="17"/>
      <c r="H900" s="17"/>
    </row>
    <row r="901">
      <c r="A901" s="17"/>
      <c r="B901" s="17"/>
      <c r="C901" s="17"/>
      <c r="F901" s="17"/>
      <c r="G901" s="17"/>
      <c r="H901" s="17"/>
    </row>
    <row r="902">
      <c r="A902" s="17"/>
      <c r="B902" s="17"/>
      <c r="C902" s="17"/>
      <c r="F902" s="17"/>
      <c r="G902" s="17"/>
      <c r="H902" s="17"/>
    </row>
    <row r="903">
      <c r="A903" s="17"/>
      <c r="B903" s="17"/>
      <c r="C903" s="17"/>
      <c r="F903" s="17"/>
      <c r="G903" s="17"/>
      <c r="H903" s="17"/>
    </row>
    <row r="904">
      <c r="A904" s="17"/>
      <c r="B904" s="17"/>
      <c r="C904" s="17"/>
      <c r="F904" s="17"/>
      <c r="G904" s="17"/>
      <c r="H904" s="17"/>
    </row>
    <row r="905">
      <c r="A905" s="17"/>
      <c r="B905" s="17"/>
      <c r="C905" s="17"/>
      <c r="F905" s="17"/>
      <c r="G905" s="17"/>
      <c r="H905" s="17"/>
    </row>
    <row r="906">
      <c r="A906" s="17"/>
      <c r="B906" s="17"/>
      <c r="C906" s="17"/>
      <c r="F906" s="17"/>
      <c r="G906" s="17"/>
      <c r="H906" s="17"/>
    </row>
    <row r="907">
      <c r="A907" s="17"/>
      <c r="B907" s="17"/>
      <c r="C907" s="17"/>
      <c r="F907" s="17"/>
      <c r="G907" s="17"/>
      <c r="H907" s="17"/>
    </row>
    <row r="908">
      <c r="A908" s="17"/>
      <c r="B908" s="17"/>
      <c r="C908" s="17"/>
      <c r="F908" s="17"/>
      <c r="G908" s="17"/>
      <c r="H908" s="17"/>
    </row>
    <row r="909">
      <c r="A909" s="17"/>
      <c r="B909" s="17"/>
      <c r="C909" s="17"/>
      <c r="F909" s="17"/>
      <c r="G909" s="17"/>
      <c r="H909" s="17"/>
    </row>
    <row r="910">
      <c r="A910" s="17"/>
      <c r="B910" s="17"/>
      <c r="C910" s="17"/>
      <c r="F910" s="17"/>
      <c r="G910" s="17"/>
      <c r="H910" s="17"/>
    </row>
    <row r="911">
      <c r="A911" s="17"/>
      <c r="B911" s="17"/>
      <c r="C911" s="17"/>
      <c r="F911" s="17"/>
      <c r="G911" s="17"/>
      <c r="H911" s="17"/>
    </row>
    <row r="912">
      <c r="A912" s="17"/>
      <c r="B912" s="17"/>
      <c r="C912" s="17"/>
      <c r="F912" s="17"/>
      <c r="G912" s="17"/>
      <c r="H912" s="17"/>
    </row>
    <row r="913">
      <c r="A913" s="17"/>
      <c r="B913" s="17"/>
      <c r="C913" s="17"/>
      <c r="F913" s="17"/>
      <c r="G913" s="17"/>
      <c r="H913" s="17"/>
    </row>
    <row r="914">
      <c r="A914" s="17"/>
      <c r="B914" s="17"/>
      <c r="C914" s="17"/>
      <c r="F914" s="17"/>
      <c r="G914" s="17"/>
      <c r="H914" s="17"/>
    </row>
    <row r="915">
      <c r="A915" s="17"/>
      <c r="B915" s="17"/>
      <c r="C915" s="17"/>
      <c r="F915" s="17"/>
      <c r="G915" s="17"/>
      <c r="H915" s="17"/>
    </row>
    <row r="916">
      <c r="A916" s="17"/>
      <c r="B916" s="17"/>
      <c r="C916" s="17"/>
      <c r="F916" s="17"/>
      <c r="G916" s="17"/>
      <c r="H916" s="17"/>
    </row>
    <row r="917">
      <c r="A917" s="17"/>
      <c r="B917" s="17"/>
      <c r="C917" s="17"/>
      <c r="F917" s="17"/>
      <c r="G917" s="17"/>
      <c r="H917" s="17"/>
    </row>
    <row r="918">
      <c r="A918" s="17"/>
      <c r="B918" s="17"/>
      <c r="C918" s="17"/>
      <c r="F918" s="17"/>
      <c r="G918" s="17"/>
      <c r="H918" s="17"/>
    </row>
    <row r="919">
      <c r="A919" s="17"/>
      <c r="B919" s="17"/>
      <c r="C919" s="17"/>
      <c r="F919" s="17"/>
      <c r="G919" s="17"/>
      <c r="H919" s="17"/>
    </row>
    <row r="920">
      <c r="A920" s="17"/>
      <c r="B920" s="17"/>
      <c r="C920" s="17"/>
      <c r="F920" s="17"/>
      <c r="G920" s="17"/>
      <c r="H920" s="17"/>
    </row>
    <row r="921">
      <c r="A921" s="17"/>
      <c r="B921" s="17"/>
      <c r="C921" s="17"/>
      <c r="F921" s="17"/>
      <c r="G921" s="17"/>
      <c r="H921" s="17"/>
    </row>
    <row r="922">
      <c r="A922" s="17"/>
      <c r="B922" s="17"/>
      <c r="C922" s="17"/>
      <c r="F922" s="17"/>
      <c r="G922" s="17"/>
      <c r="H922" s="17"/>
    </row>
    <row r="923">
      <c r="A923" s="17"/>
      <c r="B923" s="17"/>
      <c r="C923" s="17"/>
      <c r="F923" s="17"/>
      <c r="G923" s="17"/>
      <c r="H923" s="17"/>
    </row>
    <row r="924">
      <c r="A924" s="17"/>
      <c r="B924" s="17"/>
      <c r="C924" s="17"/>
      <c r="F924" s="17"/>
      <c r="G924" s="17"/>
      <c r="H924" s="17"/>
    </row>
    <row r="925">
      <c r="A925" s="17"/>
      <c r="B925" s="17"/>
      <c r="C925" s="17"/>
      <c r="F925" s="17"/>
      <c r="G925" s="17"/>
      <c r="H925" s="17"/>
    </row>
    <row r="926">
      <c r="A926" s="17"/>
      <c r="B926" s="17"/>
      <c r="C926" s="17"/>
      <c r="F926" s="17"/>
      <c r="G926" s="17"/>
      <c r="H926" s="17"/>
    </row>
    <row r="927">
      <c r="A927" s="17"/>
      <c r="B927" s="17"/>
      <c r="C927" s="17"/>
      <c r="F927" s="17"/>
      <c r="G927" s="17"/>
      <c r="H927" s="17"/>
    </row>
    <row r="928">
      <c r="A928" s="17"/>
      <c r="B928" s="17"/>
      <c r="C928" s="17"/>
      <c r="F928" s="17"/>
      <c r="G928" s="17"/>
      <c r="H928" s="17"/>
    </row>
    <row r="929">
      <c r="A929" s="17"/>
      <c r="B929" s="17"/>
      <c r="C929" s="17"/>
      <c r="F929" s="17"/>
      <c r="G929" s="17"/>
      <c r="H929" s="17"/>
    </row>
    <row r="930">
      <c r="A930" s="17"/>
      <c r="B930" s="17"/>
      <c r="C930" s="17"/>
      <c r="F930" s="17"/>
      <c r="G930" s="17"/>
      <c r="H930" s="17"/>
    </row>
    <row r="931">
      <c r="A931" s="17"/>
      <c r="B931" s="17"/>
      <c r="C931" s="17"/>
      <c r="F931" s="17"/>
      <c r="G931" s="17"/>
      <c r="H931" s="17"/>
    </row>
    <row r="932">
      <c r="A932" s="17"/>
      <c r="B932" s="17"/>
      <c r="C932" s="17"/>
      <c r="F932" s="17"/>
      <c r="G932" s="17"/>
      <c r="H932" s="17"/>
    </row>
    <row r="933">
      <c r="A933" s="17"/>
      <c r="B933" s="17"/>
      <c r="C933" s="17"/>
      <c r="F933" s="17"/>
      <c r="G933" s="17"/>
      <c r="H933" s="17"/>
    </row>
    <row r="934">
      <c r="A934" s="17"/>
      <c r="B934" s="17"/>
      <c r="C934" s="17"/>
      <c r="F934" s="17"/>
      <c r="G934" s="17"/>
      <c r="H934" s="17"/>
    </row>
    <row r="935">
      <c r="A935" s="17"/>
      <c r="B935" s="17"/>
      <c r="C935" s="17"/>
      <c r="F935" s="17"/>
      <c r="G935" s="17"/>
      <c r="H935" s="17"/>
    </row>
    <row r="936">
      <c r="A936" s="17"/>
      <c r="B936" s="17"/>
      <c r="C936" s="17"/>
      <c r="F936" s="17"/>
      <c r="G936" s="17"/>
      <c r="H936" s="17"/>
    </row>
    <row r="937">
      <c r="A937" s="17"/>
      <c r="B937" s="17"/>
      <c r="C937" s="17"/>
      <c r="F937" s="17"/>
      <c r="G937" s="17"/>
      <c r="H937" s="17"/>
    </row>
    <row r="938">
      <c r="A938" s="17"/>
      <c r="B938" s="17"/>
      <c r="C938" s="17"/>
      <c r="F938" s="17"/>
      <c r="G938" s="17"/>
      <c r="H938" s="17"/>
    </row>
    <row r="939">
      <c r="A939" s="17"/>
      <c r="B939" s="17"/>
      <c r="C939" s="17"/>
      <c r="F939" s="17"/>
      <c r="G939" s="17"/>
      <c r="H939" s="17"/>
    </row>
    <row r="940">
      <c r="A940" s="17"/>
      <c r="B940" s="17"/>
      <c r="C940" s="17"/>
      <c r="F940" s="17"/>
      <c r="G940" s="17"/>
      <c r="H940" s="17"/>
    </row>
    <row r="941">
      <c r="A941" s="17"/>
      <c r="B941" s="17"/>
      <c r="C941" s="17"/>
      <c r="F941" s="17"/>
      <c r="G941" s="17"/>
      <c r="H941" s="17"/>
    </row>
    <row r="942">
      <c r="A942" s="17"/>
      <c r="B942" s="17"/>
      <c r="C942" s="17"/>
      <c r="F942" s="17"/>
      <c r="G942" s="17"/>
      <c r="H942" s="17"/>
    </row>
    <row r="943">
      <c r="A943" s="17"/>
      <c r="B943" s="17"/>
      <c r="C943" s="17"/>
      <c r="F943" s="17"/>
      <c r="G943" s="17"/>
      <c r="H943" s="17"/>
    </row>
    <row r="944">
      <c r="A944" s="17"/>
      <c r="B944" s="17"/>
      <c r="C944" s="17"/>
      <c r="F944" s="17"/>
      <c r="G944" s="17"/>
      <c r="H944" s="17"/>
    </row>
    <row r="945">
      <c r="A945" s="17"/>
      <c r="B945" s="17"/>
      <c r="C945" s="17"/>
      <c r="F945" s="17"/>
      <c r="G945" s="17"/>
      <c r="H945" s="17"/>
    </row>
    <row r="946">
      <c r="A946" s="17"/>
      <c r="B946" s="17"/>
      <c r="C946" s="17"/>
      <c r="F946" s="17"/>
      <c r="G946" s="17"/>
      <c r="H946" s="17"/>
    </row>
    <row r="947">
      <c r="A947" s="17"/>
      <c r="B947" s="17"/>
      <c r="C947" s="17"/>
      <c r="F947" s="17"/>
      <c r="G947" s="17"/>
      <c r="H947" s="17"/>
    </row>
    <row r="948">
      <c r="A948" s="17"/>
      <c r="B948" s="17"/>
      <c r="C948" s="17"/>
      <c r="F948" s="17"/>
      <c r="G948" s="17"/>
      <c r="H948" s="17"/>
    </row>
    <row r="949">
      <c r="A949" s="17"/>
      <c r="B949" s="17"/>
      <c r="C949" s="17"/>
      <c r="F949" s="17"/>
      <c r="G949" s="17"/>
      <c r="H949" s="17"/>
    </row>
    <row r="950">
      <c r="A950" s="17"/>
      <c r="B950" s="17"/>
      <c r="C950" s="17"/>
      <c r="F950" s="17"/>
      <c r="G950" s="17"/>
      <c r="H950" s="17"/>
    </row>
    <row r="951">
      <c r="A951" s="17"/>
      <c r="B951" s="17"/>
      <c r="C951" s="17"/>
      <c r="F951" s="17"/>
      <c r="G951" s="17"/>
      <c r="H951" s="17"/>
    </row>
    <row r="952">
      <c r="A952" s="17"/>
      <c r="B952" s="17"/>
      <c r="C952" s="17"/>
      <c r="F952" s="17"/>
      <c r="G952" s="17"/>
      <c r="H952" s="17"/>
    </row>
    <row r="953">
      <c r="A953" s="17"/>
      <c r="B953" s="17"/>
      <c r="C953" s="17"/>
      <c r="F953" s="17"/>
      <c r="G953" s="17"/>
      <c r="H953" s="17"/>
    </row>
    <row r="954">
      <c r="A954" s="17"/>
      <c r="B954" s="17"/>
      <c r="C954" s="17"/>
      <c r="F954" s="17"/>
      <c r="G954" s="17"/>
      <c r="H954" s="17"/>
    </row>
    <row r="955">
      <c r="A955" s="17"/>
      <c r="B955" s="17"/>
      <c r="C955" s="17"/>
      <c r="F955" s="17"/>
      <c r="G955" s="17"/>
      <c r="H955" s="17"/>
    </row>
    <row r="956">
      <c r="A956" s="17"/>
      <c r="B956" s="17"/>
      <c r="C956" s="17"/>
      <c r="F956" s="17"/>
      <c r="G956" s="17"/>
      <c r="H956" s="17"/>
    </row>
    <row r="957">
      <c r="A957" s="17"/>
      <c r="B957" s="17"/>
      <c r="C957" s="17"/>
      <c r="F957" s="17"/>
      <c r="G957" s="17"/>
      <c r="H957" s="17"/>
    </row>
    <row r="958">
      <c r="A958" s="17"/>
      <c r="B958" s="17"/>
      <c r="C958" s="17"/>
      <c r="F958" s="17"/>
      <c r="G958" s="17"/>
      <c r="H958" s="17"/>
    </row>
    <row r="959">
      <c r="A959" s="17"/>
      <c r="B959" s="17"/>
      <c r="C959" s="17"/>
      <c r="F959" s="17"/>
      <c r="G959" s="17"/>
      <c r="H959" s="17"/>
    </row>
    <row r="960">
      <c r="A960" s="17"/>
      <c r="B960" s="17"/>
      <c r="C960" s="17"/>
      <c r="F960" s="17"/>
      <c r="G960" s="17"/>
      <c r="H960" s="17"/>
    </row>
    <row r="961">
      <c r="A961" s="17"/>
      <c r="B961" s="17"/>
      <c r="C961" s="17"/>
      <c r="F961" s="17"/>
      <c r="G961" s="17"/>
      <c r="H961" s="17"/>
    </row>
    <row r="962">
      <c r="A962" s="17"/>
      <c r="B962" s="17"/>
      <c r="C962" s="17"/>
      <c r="F962" s="17"/>
      <c r="G962" s="17"/>
      <c r="H962" s="17"/>
    </row>
    <row r="963">
      <c r="A963" s="17"/>
      <c r="B963" s="17"/>
      <c r="C963" s="17"/>
      <c r="F963" s="17"/>
      <c r="G963" s="17"/>
      <c r="H963" s="17"/>
    </row>
    <row r="964">
      <c r="A964" s="17"/>
      <c r="B964" s="17"/>
      <c r="C964" s="17"/>
      <c r="F964" s="17"/>
      <c r="G964" s="17"/>
      <c r="H964" s="17"/>
    </row>
    <row r="965">
      <c r="A965" s="17"/>
      <c r="B965" s="17"/>
      <c r="C965" s="17"/>
      <c r="F965" s="17"/>
      <c r="G965" s="17"/>
      <c r="H965" s="17"/>
    </row>
    <row r="966">
      <c r="A966" s="17"/>
      <c r="B966" s="17"/>
      <c r="C966" s="17"/>
      <c r="F966" s="17"/>
      <c r="G966" s="17"/>
      <c r="H966" s="17"/>
    </row>
    <row r="967">
      <c r="A967" s="17"/>
      <c r="B967" s="17"/>
      <c r="C967" s="17"/>
      <c r="F967" s="17"/>
      <c r="G967" s="17"/>
      <c r="H967" s="17"/>
    </row>
    <row r="968">
      <c r="A968" s="17"/>
      <c r="B968" s="17"/>
      <c r="C968" s="17"/>
      <c r="F968" s="17"/>
      <c r="G968" s="17"/>
      <c r="H968" s="17"/>
    </row>
    <row r="969">
      <c r="A969" s="17"/>
      <c r="B969" s="17"/>
      <c r="C969" s="17"/>
      <c r="F969" s="17"/>
      <c r="G969" s="17"/>
      <c r="H969" s="17"/>
    </row>
    <row r="970">
      <c r="A970" s="17"/>
      <c r="B970" s="17"/>
      <c r="C970" s="17"/>
      <c r="F970" s="17"/>
      <c r="G970" s="17"/>
      <c r="H970" s="17"/>
    </row>
    <row r="971">
      <c r="A971" s="17"/>
      <c r="B971" s="17"/>
      <c r="C971" s="17"/>
      <c r="F971" s="17"/>
      <c r="G971" s="17"/>
      <c r="H971" s="17"/>
    </row>
    <row r="972">
      <c r="A972" s="17"/>
      <c r="B972" s="17"/>
      <c r="C972" s="17"/>
      <c r="F972" s="17"/>
      <c r="G972" s="17"/>
      <c r="H972" s="17"/>
    </row>
    <row r="973">
      <c r="A973" s="17"/>
      <c r="B973" s="17"/>
      <c r="C973" s="17"/>
      <c r="F973" s="17"/>
      <c r="G973" s="17"/>
      <c r="H973" s="17"/>
    </row>
    <row r="974">
      <c r="A974" s="17"/>
      <c r="B974" s="17"/>
      <c r="C974" s="17"/>
      <c r="F974" s="17"/>
      <c r="G974" s="17"/>
      <c r="H974" s="17"/>
    </row>
    <row r="975">
      <c r="A975" s="17"/>
      <c r="B975" s="17"/>
      <c r="C975" s="17"/>
      <c r="F975" s="17"/>
      <c r="G975" s="17"/>
      <c r="H975" s="17"/>
    </row>
    <row r="976">
      <c r="A976" s="17"/>
      <c r="B976" s="17"/>
      <c r="C976" s="17"/>
      <c r="F976" s="17"/>
      <c r="G976" s="17"/>
      <c r="H976" s="17"/>
    </row>
    <row r="977">
      <c r="A977" s="17"/>
      <c r="B977" s="17"/>
      <c r="C977" s="17"/>
      <c r="F977" s="17"/>
      <c r="G977" s="17"/>
      <c r="H977" s="17"/>
    </row>
    <row r="978">
      <c r="A978" s="17"/>
      <c r="B978" s="17"/>
      <c r="C978" s="17"/>
      <c r="F978" s="17"/>
      <c r="G978" s="17"/>
      <c r="H978" s="17"/>
    </row>
    <row r="979">
      <c r="A979" s="17"/>
      <c r="B979" s="17"/>
      <c r="C979" s="17"/>
      <c r="F979" s="17"/>
      <c r="G979" s="17"/>
      <c r="H979" s="17"/>
    </row>
    <row r="980">
      <c r="A980" s="17"/>
      <c r="B980" s="17"/>
      <c r="C980" s="17"/>
      <c r="F980" s="17"/>
      <c r="G980" s="17"/>
      <c r="H980" s="17"/>
    </row>
    <row r="981">
      <c r="A981" s="17"/>
      <c r="B981" s="17"/>
      <c r="C981" s="17"/>
      <c r="F981" s="17"/>
      <c r="G981" s="17"/>
      <c r="H981" s="17"/>
    </row>
    <row r="982">
      <c r="A982" s="17"/>
      <c r="B982" s="17"/>
      <c r="C982" s="17"/>
      <c r="F982" s="17"/>
      <c r="G982" s="17"/>
      <c r="H982" s="17"/>
    </row>
    <row r="983">
      <c r="A983" s="17"/>
      <c r="B983" s="17"/>
      <c r="C983" s="17"/>
      <c r="F983" s="17"/>
      <c r="G983" s="17"/>
      <c r="H983" s="17"/>
    </row>
    <row r="984">
      <c r="A984" s="17"/>
      <c r="B984" s="17"/>
      <c r="C984" s="17"/>
      <c r="F984" s="17"/>
      <c r="G984" s="17"/>
      <c r="H984" s="17"/>
    </row>
    <row r="985">
      <c r="A985" s="17"/>
      <c r="B985" s="17"/>
      <c r="C985" s="17"/>
      <c r="F985" s="17"/>
      <c r="G985" s="17"/>
      <c r="H985" s="17"/>
    </row>
    <row r="986">
      <c r="A986" s="17"/>
      <c r="B986" s="17"/>
      <c r="C986" s="17"/>
      <c r="F986" s="17"/>
      <c r="G986" s="17"/>
      <c r="H986" s="17"/>
    </row>
    <row r="987">
      <c r="A987" s="17"/>
      <c r="B987" s="17"/>
      <c r="C987" s="17"/>
      <c r="F987" s="17"/>
      <c r="G987" s="17"/>
      <c r="H987" s="17"/>
    </row>
    <row r="988">
      <c r="A988" s="17"/>
      <c r="B988" s="17"/>
      <c r="C988" s="17"/>
      <c r="F988" s="17"/>
      <c r="G988" s="17"/>
      <c r="H988" s="17"/>
    </row>
    <row r="989">
      <c r="A989" s="17"/>
      <c r="B989" s="17"/>
      <c r="C989" s="17"/>
      <c r="F989" s="17"/>
      <c r="G989" s="17"/>
      <c r="H989" s="17"/>
    </row>
    <row r="990">
      <c r="A990" s="17"/>
      <c r="B990" s="17"/>
      <c r="C990" s="17"/>
      <c r="F990" s="17"/>
      <c r="G990" s="17"/>
      <c r="H990" s="17"/>
    </row>
    <row r="991">
      <c r="A991" s="17"/>
      <c r="B991" s="17"/>
      <c r="C991" s="17"/>
      <c r="F991" s="17"/>
      <c r="G991" s="17"/>
      <c r="H991" s="17"/>
    </row>
    <row r="992">
      <c r="A992" s="17"/>
      <c r="B992" s="17"/>
      <c r="C992" s="17"/>
      <c r="F992" s="17"/>
      <c r="G992" s="17"/>
      <c r="H992" s="17"/>
    </row>
    <row r="993">
      <c r="A993" s="17"/>
      <c r="B993" s="17"/>
      <c r="C993" s="17"/>
      <c r="F993" s="17"/>
      <c r="G993" s="17"/>
      <c r="H993" s="17"/>
    </row>
    <row r="994">
      <c r="A994" s="17"/>
      <c r="B994" s="17"/>
      <c r="C994" s="17"/>
      <c r="F994" s="17"/>
      <c r="G994" s="17"/>
      <c r="H994" s="17"/>
    </row>
    <row r="995">
      <c r="A995" s="17"/>
      <c r="B995" s="17"/>
      <c r="C995" s="17"/>
      <c r="F995" s="17"/>
      <c r="G995" s="17"/>
      <c r="H995" s="17"/>
    </row>
    <row r="996">
      <c r="A996" s="17"/>
      <c r="B996" s="17"/>
      <c r="C996" s="17"/>
      <c r="F996" s="17"/>
      <c r="G996" s="17"/>
      <c r="H996" s="17"/>
    </row>
    <row r="997">
      <c r="A997" s="17"/>
      <c r="B997" s="17"/>
      <c r="C997" s="17"/>
      <c r="F997" s="17"/>
      <c r="G997" s="17"/>
      <c r="H997" s="17"/>
    </row>
    <row r="998">
      <c r="A998" s="17"/>
      <c r="B998" s="17"/>
      <c r="C998" s="17"/>
      <c r="F998" s="17"/>
      <c r="G998" s="17"/>
      <c r="H998" s="17"/>
    </row>
    <row r="999">
      <c r="A999" s="17"/>
      <c r="B999" s="17"/>
      <c r="C999" s="17"/>
      <c r="F999" s="17"/>
      <c r="G999" s="17"/>
      <c r="H999" s="17"/>
    </row>
    <row r="1000">
      <c r="A1000" s="17"/>
      <c r="B1000" s="17"/>
      <c r="C1000" s="17"/>
      <c r="F1000" s="17"/>
      <c r="G1000" s="17"/>
      <c r="H1000" s="17"/>
    </row>
    <row r="1001">
      <c r="A1001" s="17"/>
      <c r="B1001" s="17"/>
      <c r="C1001" s="17"/>
      <c r="F1001" s="17"/>
      <c r="G1001" s="17"/>
      <c r="H1001" s="17"/>
    </row>
    <row r="1002">
      <c r="A1002" s="17"/>
      <c r="B1002" s="17"/>
      <c r="C1002" s="17"/>
      <c r="F1002" s="17"/>
      <c r="G1002" s="17"/>
      <c r="H1002" s="17"/>
    </row>
    <row r="1003">
      <c r="A1003" s="17"/>
      <c r="B1003" s="17"/>
      <c r="C1003" s="17"/>
      <c r="F1003" s="17"/>
      <c r="G1003" s="17"/>
      <c r="H1003" s="17"/>
    </row>
    <row r="1004">
      <c r="A1004" s="17"/>
      <c r="B1004" s="17"/>
      <c r="C1004" s="17"/>
      <c r="F1004" s="17"/>
      <c r="G1004" s="17"/>
      <c r="H1004" s="17"/>
    </row>
    <row r="1005">
      <c r="A1005" s="17"/>
      <c r="B1005" s="17"/>
      <c r="C1005" s="17"/>
      <c r="F1005" s="17"/>
      <c r="G1005" s="17"/>
      <c r="H1005" s="17"/>
    </row>
  </sheetData>
  <autoFilter ref="$B$8:$G$38"/>
  <mergeCells count="2">
    <mergeCell ref="A2:E2"/>
    <mergeCell ref="A1:E1"/>
  </mergeCells>
  <dataValidations>
    <dataValidation type="list" allowBlank="1" sqref="D9:D146">
      <formula1>"Decision Making,Identify and Trace people with Ebola,Burials,Medical Care for Responders,Food Security and Nutrition,Care for Persons with Ebola,Infection Control,Social Mobilization and Community Engagement,Messaging,Transport and Fuel,Cash Incentives fo"&amp;"r Workers,Reliable supplies of materials and equipment,Recovery and Economy,Access to Basic (including non-Ebola Health) services,Multi-Faceted/Preparedness,Communication"</formula1>
    </dataValidation>
  </dataValidations>
  <hyperlinks>
    <hyperlink r:id="rId1" ref="I9"/>
    <hyperlink r:id="rId2" ref="I10"/>
    <hyperlink r:id="rId3" ref="I12"/>
    <hyperlink r:id="rId4" location="map=7/8.076/-12.294" ref="I14"/>
    <hyperlink r:id="rId5" ref="I15"/>
    <hyperlink r:id="rId6" location="Exporting_OpenStreetMap_data" ref="I16"/>
    <hyperlink r:id="rId7" ref="I17"/>
    <hyperlink r:id="rId8" ref="I19"/>
    <hyperlink r:id="rId9" ref="I20"/>
    <hyperlink r:id="rId10" ref="I21"/>
    <hyperlink r:id="rId11" ref="I23"/>
    <hyperlink r:id="rId12" ref="I24"/>
    <hyperlink r:id="rId13" ref="I36"/>
  </hyperlinks>
  <drawing r:id="rId1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7.57"/>
    <col customWidth="1" min="2" max="2" width="48.0"/>
    <col customWidth="1" min="3" max="3" width="23.29"/>
    <col customWidth="1" min="4" max="4" width="27.14"/>
    <col customWidth="1" min="5" max="5" width="29.71"/>
    <col customWidth="1" min="6" max="6" width="22.57"/>
    <col customWidth="1" min="7" max="7" width="21.71"/>
    <col customWidth="1" min="8" max="8" width="27.57"/>
  </cols>
  <sheetData>
    <row r="1">
      <c r="A1" s="1" t="s">
        <v>0</v>
      </c>
      <c r="E1" s="75"/>
      <c r="F1" s="76"/>
      <c r="G1" s="76"/>
      <c r="H1" s="76"/>
      <c r="I1" s="77"/>
      <c r="J1" s="77"/>
    </row>
    <row r="2">
      <c r="A2" s="6" t="str">
        <f>HYPERLINK("https://docs.google.com/forms/d/1WPdDJsTC_5d4N5b0mDpgSJmzwpliwg8oRtCHHp5iVrU/viewform?usp=send_form","This document has now migrated due to the amount of information within it. Please click anywhere on this text to sign up for edit access to the new one.  Any questions please email: justine@standbytaskforce.com.     Many thanks")</f>
        <v>This document has now migrated due to the amount of information within it. Please click anywhere on this text to sign up for edit access to the new one.  Any questions please email: justine@standbytaskforce.com.     Many thanks</v>
      </c>
      <c r="E2" s="75"/>
      <c r="F2" s="76"/>
      <c r="G2" s="76"/>
      <c r="H2" s="76"/>
      <c r="I2" s="77"/>
      <c r="J2" s="77"/>
    </row>
    <row r="3">
      <c r="A3" s="75" t="s">
        <v>1296</v>
      </c>
      <c r="B3" s="75" t="s">
        <v>17</v>
      </c>
      <c r="C3" s="75" t="s">
        <v>1297</v>
      </c>
      <c r="D3" s="75" t="s">
        <v>1298</v>
      </c>
      <c r="E3" s="75" t="s">
        <v>1299</v>
      </c>
      <c r="F3" s="76" t="s">
        <v>1300</v>
      </c>
      <c r="G3" s="76" t="s">
        <v>1301</v>
      </c>
      <c r="H3" s="76" t="s">
        <v>1302</v>
      </c>
      <c r="I3" s="77"/>
      <c r="J3" s="77"/>
    </row>
    <row r="4">
      <c r="A4" s="13" t="s">
        <v>1303</v>
      </c>
      <c r="B4" s="13" t="s">
        <v>1304</v>
      </c>
      <c r="C4" s="13" t="s">
        <v>43</v>
      </c>
      <c r="D4" s="13" t="s">
        <v>44</v>
      </c>
      <c r="E4" s="13" t="s">
        <v>45</v>
      </c>
    </row>
    <row r="5">
      <c r="A5" s="13" t="s">
        <v>1305</v>
      </c>
      <c r="B5" s="13" t="s">
        <v>1306</v>
      </c>
      <c r="C5" s="13" t="s">
        <v>610</v>
      </c>
      <c r="D5" s="13" t="s">
        <v>616</v>
      </c>
      <c r="E5" s="13" t="s">
        <v>617</v>
      </c>
      <c r="F5" s="78" t="s">
        <v>1307</v>
      </c>
      <c r="G5" s="27" t="s">
        <v>1308</v>
      </c>
      <c r="H5" s="27" t="s">
        <v>1309</v>
      </c>
    </row>
    <row r="6">
      <c r="A6" s="13" t="s">
        <v>1310</v>
      </c>
      <c r="B6" s="13" t="s">
        <v>1311</v>
      </c>
      <c r="C6" s="13" t="s">
        <v>842</v>
      </c>
      <c r="D6" s="13" t="s">
        <v>843</v>
      </c>
      <c r="E6" s="13" t="s">
        <v>844</v>
      </c>
    </row>
    <row r="7">
      <c r="A7" s="13" t="s">
        <v>1312</v>
      </c>
      <c r="B7" s="13" t="s">
        <v>1313</v>
      </c>
      <c r="C7" s="79" t="s">
        <v>1314</v>
      </c>
      <c r="D7" s="79" t="s">
        <v>67</v>
      </c>
      <c r="E7" s="79" t="s">
        <v>68</v>
      </c>
      <c r="F7" s="27" t="s">
        <v>1315</v>
      </c>
    </row>
    <row r="8">
      <c r="A8" s="13" t="s">
        <v>1316</v>
      </c>
      <c r="B8" s="13" t="s">
        <v>1317</v>
      </c>
      <c r="C8" s="79" t="s">
        <v>309</v>
      </c>
      <c r="D8" s="79" t="s">
        <v>310</v>
      </c>
      <c r="E8" s="79" t="s">
        <v>312</v>
      </c>
      <c r="F8" s="27" t="s">
        <v>1318</v>
      </c>
    </row>
    <row r="9">
      <c r="A9" s="13" t="s">
        <v>1319</v>
      </c>
      <c r="B9" s="13" t="s">
        <v>1320</v>
      </c>
      <c r="C9" s="79" t="s">
        <v>1321</v>
      </c>
      <c r="D9" s="79" t="s">
        <v>685</v>
      </c>
      <c r="E9" s="79" t="s">
        <v>686</v>
      </c>
      <c r="F9" s="27" t="s">
        <v>1322</v>
      </c>
    </row>
    <row r="10">
      <c r="A10" s="13" t="s">
        <v>1323</v>
      </c>
      <c r="B10" s="13" t="s">
        <v>1324</v>
      </c>
      <c r="C10" s="79" t="s">
        <v>66</v>
      </c>
      <c r="D10" s="79" t="s">
        <v>67</v>
      </c>
      <c r="E10" s="79" t="s">
        <v>68</v>
      </c>
      <c r="F10" s="27" t="s">
        <v>1325</v>
      </c>
    </row>
    <row r="11">
      <c r="A11" s="13" t="s">
        <v>1326</v>
      </c>
      <c r="B11" s="13" t="s">
        <v>1326</v>
      </c>
      <c r="C11" s="79" t="s">
        <v>610</v>
      </c>
      <c r="D11" s="79" t="s">
        <v>616</v>
      </c>
      <c r="E11" s="79" t="s">
        <v>617</v>
      </c>
      <c r="F11" s="27" t="s">
        <v>1327</v>
      </c>
    </row>
    <row r="12">
      <c r="A12" s="13" t="s">
        <v>1328</v>
      </c>
      <c r="B12" s="13" t="s">
        <v>1329</v>
      </c>
      <c r="C12" s="79" t="s">
        <v>66</v>
      </c>
      <c r="D12" s="79" t="s">
        <v>67</v>
      </c>
      <c r="E12" s="79" t="s">
        <v>68</v>
      </c>
      <c r="F12" s="13" t="s">
        <v>1080</v>
      </c>
    </row>
    <row r="13">
      <c r="A13" s="13" t="s">
        <v>1330</v>
      </c>
      <c r="B13" s="13" t="s">
        <v>1331</v>
      </c>
      <c r="C13" s="13" t="s">
        <v>610</v>
      </c>
      <c r="D13" s="13" t="s">
        <v>616</v>
      </c>
      <c r="E13" s="13" t="s">
        <v>617</v>
      </c>
      <c r="F13" s="27" t="s">
        <v>1332</v>
      </c>
    </row>
    <row r="14">
      <c r="A14" s="13" t="s">
        <v>1333</v>
      </c>
      <c r="B14" s="13" t="s">
        <v>1334</v>
      </c>
      <c r="C14" s="13" t="s">
        <v>610</v>
      </c>
      <c r="D14" s="13" t="s">
        <v>616</v>
      </c>
      <c r="E14" s="13" t="s">
        <v>617</v>
      </c>
      <c r="F14" s="27" t="s">
        <v>1335</v>
      </c>
    </row>
    <row r="15">
      <c r="A15" s="13" t="s">
        <v>1336</v>
      </c>
      <c r="B15" s="13" t="s">
        <v>1337</v>
      </c>
      <c r="C15" s="13" t="s">
        <v>830</v>
      </c>
      <c r="D15" s="13" t="s">
        <v>831</v>
      </c>
      <c r="E15" s="13" t="s">
        <v>832</v>
      </c>
      <c r="F15" s="80" t="str">
        <f>HYPERLINK("http://goo.gl/sKCE2W","http://goo.gl/sKCE2W")</f>
        <v>http://goo.gl/sKCE2W</v>
      </c>
    </row>
  </sheetData>
  <mergeCells count="2">
    <mergeCell ref="A2:D2"/>
    <mergeCell ref="A1:D1"/>
  </mergeCells>
  <hyperlinks>
    <hyperlink r:id="rId1" ref="F5"/>
    <hyperlink r:id="rId2" ref="G5"/>
    <hyperlink r:id="rId3" ref="H5"/>
    <hyperlink r:id="rId4" ref="F7"/>
    <hyperlink r:id="rId5" ref="F8"/>
    <hyperlink r:id="rId6" ref="F9"/>
    <hyperlink r:id="rId7" ref="F10"/>
    <hyperlink r:id="rId8" ref="F11"/>
    <hyperlink r:id="rId9" ref="F13"/>
    <hyperlink r:id="rId10" ref="F14"/>
  </hyperlinks>
  <drawing r:id="rId1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33.14"/>
    <col customWidth="1" min="2" max="2" width="22.86"/>
    <col customWidth="1" min="3" max="3" width="50.71"/>
    <col customWidth="1" min="5" max="5" width="10.71"/>
    <col customWidth="1" min="6" max="6" width="17.29"/>
    <col customWidth="1" min="7" max="7" width="120.29"/>
    <col customWidth="1" min="8" max="8" width="0.43"/>
  </cols>
  <sheetData>
    <row r="1">
      <c r="A1" s="1" t="s">
        <v>0</v>
      </c>
      <c r="F1" s="81"/>
      <c r="G1" s="81"/>
      <c r="H1" s="82"/>
    </row>
    <row r="2">
      <c r="A2" s="6" t="str">
        <f>HYPERLINK("https://docs.google.com/forms/d/1WPdDJsTC_5d4N5b0mDpgSJmzwpliwg8oRtCHHp5iVrU/viewform?usp=send_form","This document has now migrated due to the amount of information within it. Please click anywhere on this text to sign up for edit access to the new one.  Any questions please email: justine@standbytaskforce.com.     Many thanks")</f>
        <v>This document has now migrated due to the amount of information within it. Please click anywhere on this text to sign up for edit access to the new one.  Any questions please email: justine@standbytaskforce.com.     Many thanks</v>
      </c>
      <c r="F2" s="81"/>
      <c r="G2" s="81"/>
      <c r="H2" s="82"/>
    </row>
    <row r="3">
      <c r="A3" s="81" t="s">
        <v>1338</v>
      </c>
      <c r="B3" s="81" t="s">
        <v>1339</v>
      </c>
      <c r="C3" s="81" t="s">
        <v>1340</v>
      </c>
      <c r="D3" s="81" t="s">
        <v>17</v>
      </c>
      <c r="E3" s="83" t="s">
        <v>1341</v>
      </c>
      <c r="F3" s="81" t="s">
        <v>1342</v>
      </c>
      <c r="G3" s="81" t="s">
        <v>518</v>
      </c>
      <c r="H3" s="82"/>
    </row>
    <row r="4">
      <c r="A4" s="13" t="s">
        <v>1343</v>
      </c>
      <c r="B4" s="13" t="s">
        <v>1344</v>
      </c>
      <c r="C4" s="13" t="s">
        <v>1345</v>
      </c>
      <c r="E4" s="13" t="s">
        <v>313</v>
      </c>
      <c r="G4" s="27" t="s">
        <v>1346</v>
      </c>
    </row>
    <row r="5">
      <c r="A5" s="84" t="s">
        <v>1347</v>
      </c>
      <c r="B5" s="84" t="s">
        <v>1104</v>
      </c>
      <c r="C5" s="84" t="s">
        <v>1348</v>
      </c>
      <c r="D5" s="84"/>
      <c r="E5" s="84" t="s">
        <v>313</v>
      </c>
      <c r="F5" s="84"/>
      <c r="G5" s="85" t="str">
        <f>HYPERLINK("http://www.usaid.gov/news-information/fact-sheets?field_radio=1&amp;field_region_nid%5B%5D=1766&amp;cid%5B%5D=1260&amp;cid%5B%5D=1713&amp;cid%5B%5D=13091&amp;cid%5B%5D=13421&amp;cid%5B%5D=1266&amp;cid%5B%5D=13411&amp;cid%5B%5D=14436&amp;cid%5B%5D=13401&amp;cid%5B%5D=13391&amp;cid%5B%5D=13381&amp;cid%5B"&amp;"%5D=1272&amp;cid%5B%5D=1269&amp;cid%5B%5D=14601&amp;cid%5B%5D=1559&amp;cid%5B%5D=816&amp;cid%5B%5D=1752&amp;cid%5B%5D=822&amp;cid%5B%5D=13371&amp;cid%5B%5D=823&amp;cid%5B%5D=1716&amp;cid%5B%5D=1726&amp;cid%5B%5D=1732&amp;cid%5B%5D=13361&amp;cid%5B%5D=824&amp;cid%5B%5D=2208&amp;cid%5B%5D=13351&amp;cid%5B%5D=825&amp;cid%5B%"&amp;"5D=13341&amp;cid%5B%5D=827&amp;cid%5B%5D=46296&amp;cid%5B%5D=1276&amp;cid%5B%5D=1754&amp;cid%5B%5D=1756&amp;cid%5B%5D=1760&amp;cid%5B%5D=828&amp;cid%5B%5D=14356&amp;cid%5B%5D=1774&amp;cid%5B%5D=13331&amp;cid%5B%5D=829&amp;cid%5B%5D=830&amp;cid%5B%5D=14541&amp;cid%5B%5D=1763&amp;cid%5B%5D=1278&amp;date_filter%5Bmin%5D%"&amp;"5Bdate%5D=&amp;date_filter%5Bmax%5D%5Bdate%5D=","http://www.usaid.gov/news-information/fact-sheets?field_radio=1&amp;field_region_nid%5B%5D=1766&amp;cid%5B%5D=1260&amp;cid%5B%5D=1713&amp;cid%5B%5D=13091&amp;cid%5B%5D=13421&amp;cid%5B%5D=1266&amp;cid%5B%5D=13411&amp;cid%5B%5D=14436&amp;cid%5B%5D=13401&amp;cid%5B%5D=13391&amp;cid%5B%5D=13381&amp;cid%5B"&amp;"%5D=1272&amp;cid%5B%5D=1269&amp;cid%5B%5D=14601&amp;cid%5B%5D=1559&amp;cid%5B%5D=816&amp;cid%5B%5D=1752&amp;cid%5B%5D=822&amp;cid%5B%5D=13371&amp;cid%5B%5D=823&amp;cid%5B%5D=1716&amp;cid%5B%5D=1726&amp;cid%5B%5D=1732&amp;cid%5B%5D=13361&amp;cid%5B%5D=824&amp;cid%5B%5D=2208&amp;cid%5B%5D=13351&amp;cid%5B%5D=825&amp;cid%5B%"&amp;"5D=13341&amp;cid%5B%5D=827&amp;cid%5B%5D=46296&amp;cid%5B%5D=1276&amp;cid%5B%5D=1754&amp;cid%5B%5D=1756&amp;cid%5B%5D=1760&amp;cid%5B%5D=828&amp;cid%5B%5D=14356&amp;cid%5B%5D=1774&amp;cid%5B%5D=13331&amp;cid%5B%5D=829&amp;cid%5B%5D=830&amp;cid%5B%5D=14541&amp;cid%5B%5D=1763&amp;cid%5B%5D=1278&amp;date_filter%5Bmin%5D%"&amp;"5Bdate%5D=&amp;date_filter%5Bmax%5D%5Bdate%5D=")</f>
        <v>http://www.usaid.gov/news-information/fact-sheets?field_radio=1&amp;field_region_nid%5B%5D=1766&amp;cid%5B%5D=1260&amp;cid%5B%5D=1713&amp;cid%5B%5D=13091&amp;cid%5B%5D=13421&amp;cid%5B%5D=1266&amp;cid%5B%5D=13411&amp;cid%5B%5D=14436&amp;cid%5B%5D=13401&amp;cid%5B%5D=13391&amp;cid%5B%5D=13381&amp;cid%5B%5D=1272&amp;cid%5B%5D=1269&amp;cid%5B%5D=14601&amp;cid%5B%5D=1559&amp;cid%5B%5D=816&amp;cid%5B%5D=1752&amp;cid%5B%5D=822&amp;cid%5B%5D=13371&amp;cid%5B%5D=823&amp;cid%5B%5D=1716&amp;cid%5B%5D=1726&amp;cid%5B%5D=1732&amp;cid%5B%5D=13361&amp;cid%5B%5D=824&amp;cid%5B%5D=2208&amp;cid%5B%5D=13351&amp;cid%5B%5D=825&amp;cid%5B%5D=13341&amp;cid%5B%5D=827&amp;cid%5B%5D=46296&amp;cid%5B%5D=1276&amp;cid%5B%5D=1754&amp;cid%5B%5D=1756&amp;cid%5B%5D=1760&amp;cid%5B%5D=828&amp;cid%5B%5D=14356&amp;cid%5B%5D=1774&amp;cid%5B%5D=13331&amp;cid%5B%5D=829&amp;cid%5B%5D=830&amp;cid%5B%5D=14541&amp;cid%5B%5D=1763&amp;cid%5B%5D=1278&amp;date_filter%5Bmin%5D%5Bdate%5D=&amp;date_filter%5Bmax%5D%5Bdate%5D=</v>
      </c>
    </row>
    <row r="6">
      <c r="A6" s="84" t="s">
        <v>1349</v>
      </c>
      <c r="B6" s="84" t="s">
        <v>1350</v>
      </c>
      <c r="C6" s="84" t="s">
        <v>1351</v>
      </c>
      <c r="D6" s="84"/>
      <c r="E6" s="84" t="s">
        <v>313</v>
      </c>
      <c r="F6" s="84"/>
      <c r="G6" s="85" t="str">
        <f>HYPERLINK("https://wca.humanitarianresponse.info/en/search/type/document/emergencies/ebola-outbreak","https://wca.humanitarianresponse.info/en/search/type/document/emergencies/ebola-outbreak")</f>
        <v>https://wca.humanitarianresponse.info/en/search/type/document/emergencies/ebola-outbreak</v>
      </c>
    </row>
    <row r="7">
      <c r="A7" s="84" t="s">
        <v>1349</v>
      </c>
      <c r="B7" s="84" t="s">
        <v>1352</v>
      </c>
      <c r="C7" s="84" t="s">
        <v>889</v>
      </c>
      <c r="D7" s="84"/>
      <c r="E7" s="84" t="s">
        <v>313</v>
      </c>
      <c r="F7" s="84"/>
      <c r="G7" s="85" t="str">
        <f>HYPERLINK("https://www.internationalsos.com/ebola/index.cfm?content_id=398&amp;language_id=ENG","https://www.internationalsos.com/ebola/index.cfm?content_id=398&amp;language_id=ENG")</f>
        <v>https://www.internationalsos.com/ebola/index.cfm?content_id=398&amp;language_id=ENG</v>
      </c>
    </row>
    <row r="8">
      <c r="A8" s="84" t="s">
        <v>1349</v>
      </c>
      <c r="B8" s="84" t="s">
        <v>1032</v>
      </c>
      <c r="C8" s="84" t="s">
        <v>1353</v>
      </c>
      <c r="D8" s="84"/>
      <c r="E8" s="84" t="s">
        <v>313</v>
      </c>
      <c r="F8" s="84"/>
      <c r="G8" s="85" t="str">
        <f>HYPERLINK("http://www.unicef.org/cbsc/index_73157.html","http://www.unicef.org/cbsc/index_73157.html")</f>
        <v>http://www.unicef.org/cbsc/index_73157.html</v>
      </c>
    </row>
    <row r="9">
      <c r="A9" s="84" t="s">
        <v>1349</v>
      </c>
      <c r="B9" s="84" t="s">
        <v>1354</v>
      </c>
      <c r="C9" s="84" t="s">
        <v>1355</v>
      </c>
      <c r="D9" s="84"/>
      <c r="E9" s="84" t="s">
        <v>313</v>
      </c>
      <c r="F9" s="86" t="s">
        <v>1356</v>
      </c>
      <c r="G9" s="87" t="s">
        <v>1358</v>
      </c>
    </row>
    <row r="10">
      <c r="A10" s="84" t="s">
        <v>1366</v>
      </c>
      <c r="B10" s="84" t="s">
        <v>1354</v>
      </c>
      <c r="C10" s="84" t="s">
        <v>1367</v>
      </c>
      <c r="D10" s="84"/>
      <c r="E10" s="84" t="s">
        <v>313</v>
      </c>
      <c r="F10" s="84"/>
      <c r="G10" s="85" t="str">
        <f>HYPERLINK("http://www.who.int/mediacentre/news/ebola/en/","http://www.who.int/mediacentre/news/ebola/en/")</f>
        <v>http://www.who.int/mediacentre/news/ebola/en/</v>
      </c>
    </row>
    <row r="11">
      <c r="A11" s="84" t="s">
        <v>1368</v>
      </c>
      <c r="B11" s="84" t="s">
        <v>1369</v>
      </c>
      <c r="C11" s="84" t="s">
        <v>1370</v>
      </c>
      <c r="D11" s="84"/>
      <c r="E11" s="84" t="s">
        <v>313</v>
      </c>
      <c r="F11" s="84"/>
      <c r="G11" s="85" t="str">
        <f>HYPERLINK("http://reliefweb.int/disaster/ep-2014-000041-gin?f[0]=field_content_format%3A10","http://reliefweb.int/disaster/ep-2014-000041-gin?f[0]=field_content_format%3A10")</f>
        <v>http://reliefweb.int/disaster/ep-2014-000041-gin?f[0]=field_content_format%3A10</v>
      </c>
    </row>
    <row r="12">
      <c r="A12" s="84" t="s">
        <v>1368</v>
      </c>
      <c r="B12" s="84" t="s">
        <v>1354</v>
      </c>
      <c r="C12" s="84" t="s">
        <v>1371</v>
      </c>
      <c r="D12" s="84"/>
      <c r="E12" s="84" t="s">
        <v>313</v>
      </c>
      <c r="F12" s="84"/>
      <c r="G12" s="85" t="str">
        <f>HYPERLINK("http://www.who.int/csr/disease/ebola/situation-reports/en/","http://www.who.int/csr/disease/ebola/situation-reports/en/")</f>
        <v>http://www.who.int/csr/disease/ebola/situation-reports/en/</v>
      </c>
    </row>
    <row r="13">
      <c r="A13" s="84" t="s">
        <v>1372</v>
      </c>
      <c r="B13" s="84" t="s">
        <v>1350</v>
      </c>
      <c r="C13" s="84" t="s">
        <v>1373</v>
      </c>
      <c r="D13" s="84"/>
      <c r="E13" s="84" t="s">
        <v>313</v>
      </c>
      <c r="F13" s="84"/>
      <c r="G13" s="85" t="str">
        <f>HYPERLINK("http://bit.ly/1ldJIle","http://bit.ly/1ldJIle")</f>
        <v>http://bit.ly/1ldJIle</v>
      </c>
    </row>
    <row r="14">
      <c r="A14" s="84" t="s">
        <v>1372</v>
      </c>
      <c r="B14" s="84" t="s">
        <v>1350</v>
      </c>
      <c r="C14" s="84" t="s">
        <v>1374</v>
      </c>
      <c r="D14" s="84"/>
      <c r="E14" s="84" t="s">
        <v>313</v>
      </c>
      <c r="F14" s="84"/>
      <c r="G14" s="85" t="str">
        <f>HYPERLINK("http://bit.ly/1mddQIi","http://bit.ly/1mddQIi")</f>
        <v>http://bit.ly/1mddQIi</v>
      </c>
    </row>
    <row r="15">
      <c r="A15" s="84" t="s">
        <v>1372</v>
      </c>
      <c r="B15" s="84" t="s">
        <v>1350</v>
      </c>
      <c r="C15" s="84" t="s">
        <v>1375</v>
      </c>
      <c r="D15" s="84"/>
      <c r="E15" s="84" t="s">
        <v>313</v>
      </c>
      <c r="F15" s="84"/>
      <c r="G15" s="85" t="str">
        <f>HYPERLINK("http://bit.ly/1n2JS9P","http://bit.ly/1n2JS9P")</f>
        <v>http://bit.ly/1n2JS9P</v>
      </c>
    </row>
    <row r="16">
      <c r="A16" s="84" t="s">
        <v>1372</v>
      </c>
      <c r="B16" s="84" t="s">
        <v>1350</v>
      </c>
      <c r="C16" s="84" t="s">
        <v>1376</v>
      </c>
      <c r="D16" s="84"/>
      <c r="E16" s="84" t="s">
        <v>313</v>
      </c>
      <c r="F16" s="84"/>
      <c r="G16" s="85" t="str">
        <f>HYPERLINK("https://rowca.egnyte.com/h-s/20140822/eV5Xg4KoXM","https://rowca.egnyte.com/h-s/20140822/eV5Xg4KoXM")</f>
        <v>https://rowca.egnyte.com/h-s/20140822/eV5Xg4KoXM</v>
      </c>
    </row>
    <row r="17" hidden="1">
      <c r="A17" s="84" t="s">
        <v>1377</v>
      </c>
      <c r="B17" s="84" t="s">
        <v>1350</v>
      </c>
      <c r="C17" s="84" t="s">
        <v>1378</v>
      </c>
      <c r="D17" s="84"/>
      <c r="E17" s="84" t="s">
        <v>1254</v>
      </c>
      <c r="F17" s="84"/>
      <c r="G17" s="85" t="str">
        <f>HYPERLINK("http://bit.ly/1Af2LN2","http://bit.ly/1Af2LN2")</f>
        <v>http://bit.ly/1Af2LN2</v>
      </c>
    </row>
    <row r="18" hidden="1">
      <c r="A18" s="84" t="s">
        <v>1377</v>
      </c>
      <c r="B18" s="84" t="s">
        <v>1350</v>
      </c>
      <c r="C18" s="84" t="s">
        <v>1379</v>
      </c>
      <c r="D18" s="84"/>
      <c r="E18" s="84" t="s">
        <v>80</v>
      </c>
      <c r="F18" s="84"/>
      <c r="G18" s="85" t="str">
        <f>HYPERLINK("http://bit.ly/1oMLdlh","http://bit.ly/1oMLdlh")</f>
        <v>http://bit.ly/1oMLdlh</v>
      </c>
    </row>
    <row r="19" hidden="1">
      <c r="A19" s="84" t="s">
        <v>1377</v>
      </c>
      <c r="B19" s="84" t="s">
        <v>1350</v>
      </c>
      <c r="C19" s="84" t="s">
        <v>1380</v>
      </c>
      <c r="D19" s="84"/>
      <c r="E19" s="84" t="s">
        <v>106</v>
      </c>
      <c r="F19" s="84"/>
      <c r="G19" s="85" t="str">
        <f>HYPERLINK("http://bit.ly/1u71hVr","http://bit.ly/1u71hVr")</f>
        <v>http://bit.ly/1u71hVr</v>
      </c>
    </row>
    <row r="20" hidden="1">
      <c r="A20" s="84" t="s">
        <v>1377</v>
      </c>
      <c r="B20" s="84" t="s">
        <v>1350</v>
      </c>
      <c r="C20" s="84" t="s">
        <v>1381</v>
      </c>
      <c r="D20" s="84"/>
      <c r="E20" s="84" t="s">
        <v>151</v>
      </c>
      <c r="F20" s="84"/>
      <c r="G20" s="85" t="str">
        <f>HYPERLINK("http://bit.ly/Wo9R51","http://bit.ly/Wo9R51")</f>
        <v>http://bit.ly/Wo9R51</v>
      </c>
    </row>
    <row r="21">
      <c r="A21" s="84" t="s">
        <v>1382</v>
      </c>
      <c r="B21" s="84" t="s">
        <v>1383</v>
      </c>
      <c r="C21" s="84" t="s">
        <v>1384</v>
      </c>
      <c r="D21" s="84"/>
      <c r="E21" s="84" t="s">
        <v>313</v>
      </c>
      <c r="F21" s="84"/>
      <c r="G21" s="85" t="str">
        <f>HYPERLINK("https://groups.google.com/forum/#!forum/ebola-epidemic-response","https://groups.google.com/forum/#!forum/ebola-epidemic-response")</f>
        <v>https://groups.google.com/forum/#!forum/ebola-epidemic-response</v>
      </c>
    </row>
    <row r="22">
      <c r="A22" s="84" t="s">
        <v>1382</v>
      </c>
      <c r="B22" s="84" t="s">
        <v>1385</v>
      </c>
      <c r="C22" s="84" t="s">
        <v>1386</v>
      </c>
      <c r="D22" s="84"/>
      <c r="E22" s="84" t="s">
        <v>313</v>
      </c>
      <c r="F22" s="84"/>
      <c r="G22" s="85" t="str">
        <f>HYPERLINK("http://goo.gl/CbKAfs","http://goo.gl/CbKAfs")</f>
        <v>http://goo.gl/CbKAfs</v>
      </c>
    </row>
    <row r="23">
      <c r="A23" s="84" t="s">
        <v>1382</v>
      </c>
      <c r="B23" s="84" t="s">
        <v>1385</v>
      </c>
      <c r="C23" s="84" t="s">
        <v>1387</v>
      </c>
      <c r="D23" s="84"/>
      <c r="E23" s="84" t="s">
        <v>313</v>
      </c>
      <c r="F23" s="84"/>
      <c r="G23" s="85" t="str">
        <f>HYPERLINK("http://goo.gl/ED1qNw","http://goo.gl/ED1qNw")</f>
        <v>http://goo.gl/ED1qNw</v>
      </c>
    </row>
    <row r="24">
      <c r="A24" s="84" t="s">
        <v>1382</v>
      </c>
      <c r="B24" s="84" t="s">
        <v>1385</v>
      </c>
      <c r="C24" s="84" t="s">
        <v>1388</v>
      </c>
      <c r="D24" s="84"/>
      <c r="E24" s="84" t="s">
        <v>313</v>
      </c>
      <c r="F24" s="84"/>
      <c r="G24" s="85" t="str">
        <f>HYPERLINK("http://goo.gl/Qj0O8C","http://goo.gl/Qj0O8C")</f>
        <v>http://goo.gl/Qj0O8C</v>
      </c>
    </row>
    <row r="25">
      <c r="A25" s="84" t="s">
        <v>1382</v>
      </c>
      <c r="B25" s="84" t="s">
        <v>1385</v>
      </c>
      <c r="C25" s="84" t="s">
        <v>1389</v>
      </c>
      <c r="D25" s="84"/>
      <c r="E25" s="84" t="s">
        <v>313</v>
      </c>
      <c r="F25" s="84"/>
      <c r="G25" s="85" t="str">
        <f>HYPERLINK("http://goo.gl/SknxQZ","http://goo.gl/SknxQZ")</f>
        <v>http://goo.gl/SknxQZ</v>
      </c>
    </row>
    <row r="26">
      <c r="A26" s="84" t="s">
        <v>1382</v>
      </c>
      <c r="B26" s="84" t="s">
        <v>1385</v>
      </c>
      <c r="C26" s="84" t="s">
        <v>1390</v>
      </c>
      <c r="D26" s="84"/>
      <c r="E26" s="84" t="s">
        <v>313</v>
      </c>
      <c r="F26" s="84"/>
      <c r="G26" s="85" t="str">
        <f>HYPERLINK("https://docs.google.com/spreadsheets/d/1585hDU3HPV1AUn5RhkbZcnElpDnLNbI9GW9s9hpyoak/edit?pli=1#gid=1176414617","https://docs.google.com/spreadsheets/d/1585hDU3HPV1AUn5RhkbZcnElpDnLNbI9GW9s9hpyoak/edit?pli=1#gid=1176414617")</f>
        <v>https://docs.google.com/spreadsheets/d/1585hDU3HPV1AUn5RhkbZcnElpDnLNbI9GW9s9hpyoak/edit?pli=1#gid=1176414617</v>
      </c>
    </row>
    <row r="27">
      <c r="A27" s="13" t="s">
        <v>1391</v>
      </c>
      <c r="B27" s="13" t="s">
        <v>1392</v>
      </c>
      <c r="C27" s="13" t="s">
        <v>1393</v>
      </c>
      <c r="E27" s="13" t="s">
        <v>313</v>
      </c>
      <c r="G27" s="88" t="str">
        <f>HYPERLINK("http://gdeltproject.org/data.html","http://gdeltproject.org/data.html")</f>
        <v>http://gdeltproject.org/data.html</v>
      </c>
    </row>
    <row r="28">
      <c r="A28" s="84" t="s">
        <v>1394</v>
      </c>
      <c r="B28" s="84" t="s">
        <v>1395</v>
      </c>
      <c r="C28" s="84" t="s">
        <v>1396</v>
      </c>
      <c r="D28" s="84"/>
      <c r="E28" s="84" t="s">
        <v>313</v>
      </c>
      <c r="F28" s="84"/>
      <c r="G28" s="85" t="str">
        <f>HYPERLINK("https://data.hdx.rwlabs.org/dataset/ebola-cases-2014","https://data.hdx.rwlabs.org/dataset/ebola-cases-2014")</f>
        <v>https://data.hdx.rwlabs.org/dataset/ebola-cases-2014</v>
      </c>
    </row>
    <row r="29">
      <c r="A29" s="84" t="s">
        <v>1394</v>
      </c>
      <c r="B29" s="84" t="s">
        <v>1397</v>
      </c>
      <c r="C29" s="84" t="s">
        <v>1398</v>
      </c>
      <c r="D29" s="84"/>
      <c r="E29" s="84" t="s">
        <v>313</v>
      </c>
      <c r="F29" s="84"/>
      <c r="G29" s="85" t="str">
        <f>HYPERLINK("https://data.hdx.rwlabs.org/dataset/ohdr-nethope-2014-ebola","https://data.hdx.rwlabs.org/dataset/ohdr-nethope-2014-ebola")</f>
        <v>https://data.hdx.rwlabs.org/dataset/ohdr-nethope-2014-ebola</v>
      </c>
    </row>
    <row r="30">
      <c r="A30" s="84" t="s">
        <v>1394</v>
      </c>
      <c r="B30" s="84" t="s">
        <v>1350</v>
      </c>
      <c r="C30" s="84" t="s">
        <v>1399</v>
      </c>
      <c r="D30" s="84"/>
      <c r="E30" s="84" t="s">
        <v>313</v>
      </c>
      <c r="F30" s="84"/>
      <c r="G30" s="85" t="str">
        <f>HYPERLINK("http://www.humanitarianresponse.info/applications/data","http://www.humanitarianresponse.info/applications/data")</f>
        <v>http://www.humanitarianresponse.info/applications/data</v>
      </c>
    </row>
    <row r="31" hidden="1">
      <c r="A31" s="84" t="s">
        <v>1394</v>
      </c>
      <c r="B31" s="84" t="s">
        <v>1350</v>
      </c>
      <c r="C31" s="84" t="s">
        <v>1400</v>
      </c>
      <c r="D31" s="84"/>
      <c r="E31" s="84" t="s">
        <v>80</v>
      </c>
      <c r="F31" s="84"/>
      <c r="G31" s="85" t="str">
        <f>HYPERLINK("http://www.humanitarianresponse.info/applications/data/datasets/locations/guinea","http://www.humanitarianresponse.info/applications/data/datasets/locations/guinea")</f>
        <v>http://www.humanitarianresponse.info/applications/data/datasets/locations/guinea</v>
      </c>
    </row>
    <row r="32" hidden="1">
      <c r="A32" s="84" t="s">
        <v>1394</v>
      </c>
      <c r="B32" s="84" t="s">
        <v>1350</v>
      </c>
      <c r="C32" s="84" t="s">
        <v>1401</v>
      </c>
      <c r="D32" s="84"/>
      <c r="E32" s="84" t="s">
        <v>151</v>
      </c>
      <c r="F32" s="84"/>
      <c r="G32" s="85" t="str">
        <f>HYPERLINK("http://www.humanitarianresponse.info/applications/data/datasets/locations/liberia","http://www.humanitarianresponse.info/applications/data/datasets/locations/liberia")</f>
        <v>http://www.humanitarianresponse.info/applications/data/datasets/locations/liberia</v>
      </c>
    </row>
    <row r="33" hidden="1">
      <c r="A33" s="84" t="s">
        <v>1394</v>
      </c>
      <c r="B33" s="84" t="s">
        <v>1350</v>
      </c>
      <c r="C33" s="84" t="s">
        <v>1402</v>
      </c>
      <c r="D33" s="84"/>
      <c r="E33" s="84" t="s">
        <v>1254</v>
      </c>
      <c r="F33" s="84"/>
      <c r="G33" s="85" t="str">
        <f>HYPERLINK("http://www.humanitarianresponse.info/applications/data/datasets/locations/nigeria","http://www.humanitarianresponse.info/applications/data/datasets/locations/nigeria")</f>
        <v>http://www.humanitarianresponse.info/applications/data/datasets/locations/nigeria</v>
      </c>
    </row>
    <row r="34" hidden="1">
      <c r="A34" s="84" t="s">
        <v>1394</v>
      </c>
      <c r="B34" s="84" t="s">
        <v>1350</v>
      </c>
      <c r="C34" s="84" t="s">
        <v>1403</v>
      </c>
      <c r="D34" s="84"/>
      <c r="E34" s="84" t="s">
        <v>106</v>
      </c>
      <c r="F34" s="84"/>
      <c r="G34" s="85" t="str">
        <f>HYPERLINK("http://www.humanitarianresponse.info/applications/data/datasets/locations/sierra-leone","http://www.humanitarianresponse.info/applications/data/datasets/locations/sierra-leone")</f>
        <v>http://www.humanitarianresponse.info/applications/data/datasets/locations/sierra-leone</v>
      </c>
    </row>
    <row r="35">
      <c r="A35" s="84" t="s">
        <v>1394</v>
      </c>
      <c r="B35" s="84" t="s">
        <v>399</v>
      </c>
      <c r="C35" s="84" t="s">
        <v>1404</v>
      </c>
      <c r="D35" s="84"/>
      <c r="E35" s="84" t="s">
        <v>313</v>
      </c>
      <c r="F35" s="84"/>
      <c r="G35" s="85" t="str">
        <f>HYPERLINK("https://wiki.openstreetmap.org/wiki/2014_West_Africa_Ebola_Response#Exporting_OpenStreetMap_data","https://wiki.openstreetmap.org/wiki/2014_West_Africa_Ebola_Response#Exporting_OpenStreetMap_data")</f>
        <v>https://wiki.openstreetmap.org/wiki/2014_West_Africa_Ebola_Response#Exporting_OpenStreetMap_data</v>
      </c>
    </row>
    <row r="36">
      <c r="A36" s="84" t="s">
        <v>1394</v>
      </c>
      <c r="B36" s="84" t="s">
        <v>521</v>
      </c>
      <c r="C36" s="84" t="s">
        <v>1405</v>
      </c>
      <c r="D36" s="84"/>
      <c r="E36" s="84" t="s">
        <v>313</v>
      </c>
      <c r="F36" s="84"/>
      <c r="G36" s="85" t="str">
        <f>HYPERLINK("http://ohdr.nethope.opendata.arcgis.com","http://ohdr.nethope.opendata.arcgis.com")</f>
        <v>http://ohdr.nethope.opendata.arcgis.com</v>
      </c>
    </row>
    <row r="37" hidden="1">
      <c r="A37" s="84" t="s">
        <v>1394</v>
      </c>
      <c r="B37" s="84" t="s">
        <v>521</v>
      </c>
      <c r="C37" s="84" t="s">
        <v>1406</v>
      </c>
      <c r="D37" s="84"/>
      <c r="E37" s="84" t="s">
        <v>80</v>
      </c>
      <c r="F37" s="84"/>
      <c r="G37" s="85" t="str">
        <f>HYPERLINK("http://ohdr.nethope.opendata.arcgis.com/datasets?q=Guinea","http://ohdr.nethope.opendata.arcgis.com/datasets?q=Guinea")</f>
        <v>http://ohdr.nethope.opendata.arcgis.com/datasets?q=Guinea</v>
      </c>
    </row>
    <row r="38" hidden="1">
      <c r="A38" s="84" t="s">
        <v>1394</v>
      </c>
      <c r="B38" s="84" t="s">
        <v>521</v>
      </c>
      <c r="C38" s="84" t="s">
        <v>1407</v>
      </c>
      <c r="D38" s="84"/>
      <c r="E38" s="84" t="s">
        <v>151</v>
      </c>
      <c r="F38" s="84"/>
      <c r="G38" s="85" t="str">
        <f>HYPERLINK("http://ohdr.nethope.opendata.arcgis.com/datasets?q=Liberia","http://ohdr.nethope.opendata.arcgis.com/datasets?q=Liberia")</f>
        <v>http://ohdr.nethope.opendata.arcgis.com/datasets?q=Liberia</v>
      </c>
    </row>
    <row r="39" hidden="1">
      <c r="A39" s="84" t="s">
        <v>1394</v>
      </c>
      <c r="B39" s="84" t="s">
        <v>521</v>
      </c>
      <c r="C39" s="84" t="s">
        <v>1408</v>
      </c>
      <c r="D39" s="84"/>
      <c r="E39" s="84" t="s">
        <v>1254</v>
      </c>
      <c r="F39" s="84"/>
      <c r="G39" s="85" t="str">
        <f>HYPERLINK("http://ohdr.nethope.opendata.arcgis.com/datasets?q=Nigeria","http://ohdr.nethope.opendata.arcgis.com/datasets?q=Nigeria")</f>
        <v>http://ohdr.nethope.opendata.arcgis.com/datasets?q=Nigeria</v>
      </c>
    </row>
    <row r="40" hidden="1">
      <c r="A40" s="84" t="s">
        <v>1394</v>
      </c>
      <c r="B40" s="84" t="s">
        <v>521</v>
      </c>
      <c r="C40" s="84" t="s">
        <v>1409</v>
      </c>
      <c r="D40" s="84"/>
      <c r="E40" s="84" t="s">
        <v>106</v>
      </c>
      <c r="F40" s="84"/>
      <c r="G40" s="85" t="str">
        <f>HYPERLINK("http://ohdr.nethope.opendata.arcgis.com/datasets?q=SierraLeone","http://ohdr.nethope.opendata.arcgis.com/datasets?q=SierraLeone")</f>
        <v>http://ohdr.nethope.opendata.arcgis.com/datasets?q=SierraLeone</v>
      </c>
    </row>
    <row r="41">
      <c r="A41" s="84" t="s">
        <v>1394</v>
      </c>
      <c r="B41" s="86" t="s">
        <v>1410</v>
      </c>
      <c r="C41" s="84" t="s">
        <v>1411</v>
      </c>
      <c r="D41" s="84"/>
      <c r="E41" s="84" t="s">
        <v>313</v>
      </c>
      <c r="F41" s="84"/>
      <c r="G41" s="85" t="str">
        <f>HYPERLINK("https://docs.google.com/spreadsheets/d/1iR-JFC3CUykIHfw88Plvfoukvww6AZaf-EYYrOn_KYw/edit","https://docs.google.com/spreadsheets/d/1iR-JFC3CUykIHfw88Plvfoukvww6AZaf-EYYrOn_KYw/edit")</f>
        <v>https://docs.google.com/spreadsheets/d/1iR-JFC3CUykIHfw88Plvfoukvww6AZaf-EYYrOn_KYw/edit</v>
      </c>
    </row>
    <row r="42">
      <c r="A42" s="84" t="s">
        <v>1394</v>
      </c>
      <c r="B42" s="84" t="s">
        <v>1412</v>
      </c>
      <c r="C42" s="84" t="s">
        <v>1019</v>
      </c>
      <c r="D42" s="84"/>
      <c r="E42" s="84" t="s">
        <v>313</v>
      </c>
      <c r="F42" s="84"/>
      <c r="G42" s="85" t="str">
        <f>HYPERLINK("https://docs.google.com/document/d/15bddrquIJIMFkIEUvvHucuIJ0xDtX9IdG_z9WSAkFDM/edit#","https://docs.google.com/document/d/15bddrquIJIMFkIEUvvHucuIJ0xDtX9IdG_z9WSAkFDM/edit#")</f>
        <v>https://docs.google.com/document/d/15bddrquIJIMFkIEUvvHucuIJ0xDtX9IdG_z9WSAkFDM/edit#</v>
      </c>
    </row>
    <row r="43" hidden="1">
      <c r="A43" s="84" t="s">
        <v>1394</v>
      </c>
      <c r="B43" s="84" t="s">
        <v>1413</v>
      </c>
      <c r="C43" s="84" t="s">
        <v>1414</v>
      </c>
      <c r="D43" s="84"/>
      <c r="E43" s="84" t="s">
        <v>80</v>
      </c>
      <c r="F43" s="84"/>
      <c r="G43" s="85" t="str">
        <f>HYPERLINK("http://hdr.undp.org/en/countries/profiles/GIN","http://hdr.undp.org/en/countries/profiles/GIN")</f>
        <v>http://hdr.undp.org/en/countries/profiles/GIN</v>
      </c>
    </row>
    <row r="44" hidden="1">
      <c r="A44" s="84" t="s">
        <v>1394</v>
      </c>
      <c r="B44" s="84" t="s">
        <v>1413</v>
      </c>
      <c r="C44" s="84" t="s">
        <v>1415</v>
      </c>
      <c r="D44" s="84"/>
      <c r="E44" s="84" t="s">
        <v>151</v>
      </c>
      <c r="F44" s="84"/>
      <c r="G44" s="85" t="str">
        <f>HYPERLINK("http://hdr.undp.org/en/countries/profiles/LBR","http://hdr.undp.org/en/countries/profiles/LBR")</f>
        <v>http://hdr.undp.org/en/countries/profiles/LBR</v>
      </c>
    </row>
    <row r="45" hidden="1">
      <c r="A45" s="84" t="s">
        <v>1394</v>
      </c>
      <c r="B45" s="84" t="s">
        <v>1413</v>
      </c>
      <c r="C45" s="84" t="s">
        <v>1416</v>
      </c>
      <c r="D45" s="84"/>
      <c r="E45" s="84" t="s">
        <v>1254</v>
      </c>
      <c r="F45" s="84"/>
      <c r="G45" s="85" t="str">
        <f>HYPERLINK("http://hdr.undp.org/en/countries/profiles/NGA","http://hdr.undp.org/en/countries/profiles/NGA")</f>
        <v>http://hdr.undp.org/en/countries/profiles/NGA</v>
      </c>
    </row>
    <row r="46" hidden="1">
      <c r="A46" s="84" t="s">
        <v>1394</v>
      </c>
      <c r="B46" s="84" t="s">
        <v>1413</v>
      </c>
      <c r="C46" s="84" t="s">
        <v>1417</v>
      </c>
      <c r="D46" s="84"/>
      <c r="E46" s="84" t="s">
        <v>106</v>
      </c>
      <c r="F46" s="84"/>
      <c r="G46" s="85" t="str">
        <f>HYPERLINK("http://hdr.undp.org/en/countries/profiles/SLE","http://hdr.undp.org/en/countries/profiles/SLE")</f>
        <v>http://hdr.undp.org/en/countries/profiles/SLE</v>
      </c>
    </row>
    <row r="47" hidden="1">
      <c r="A47" s="84" t="s">
        <v>1394</v>
      </c>
      <c r="B47" s="84" t="s">
        <v>1354</v>
      </c>
      <c r="C47" s="84" t="s">
        <v>1418</v>
      </c>
      <c r="D47" s="84"/>
      <c r="E47" s="84" t="s">
        <v>151</v>
      </c>
      <c r="F47" s="84"/>
      <c r="G47" s="85" t="str">
        <f>HYPERLINK("http://apps.who.int/gho/data/node.country.country-LBR?lang=en","http://apps.who.int/gho/data/node.country.country-LBR?lang=en")</f>
        <v>http://apps.who.int/gho/data/node.country.country-LBR?lang=en</v>
      </c>
    </row>
    <row r="48" hidden="1">
      <c r="A48" s="84" t="s">
        <v>1394</v>
      </c>
      <c r="B48" s="84" t="s">
        <v>1354</v>
      </c>
      <c r="C48" s="84" t="s">
        <v>1419</v>
      </c>
      <c r="D48" s="84"/>
      <c r="E48" s="84" t="s">
        <v>106</v>
      </c>
      <c r="F48" s="84"/>
      <c r="G48" s="85" t="str">
        <f>HYPERLINK("http://apps.who.int/gho/data/node.country.country-SLE?lang=en","http://apps.who.int/gho/data/node.country.country-SLE?lang=en")</f>
        <v>http://apps.who.int/gho/data/node.country.country-SLE?lang=en</v>
      </c>
    </row>
    <row r="49">
      <c r="A49" s="84" t="s">
        <v>1394</v>
      </c>
      <c r="B49" s="84" t="s">
        <v>1354</v>
      </c>
      <c r="C49" s="84" t="s">
        <v>1420</v>
      </c>
      <c r="D49" s="84"/>
      <c r="E49" s="84" t="s">
        <v>313</v>
      </c>
      <c r="F49" s="84"/>
      <c r="G49" s="85" t="str">
        <f>HYPERLINK("http://www.who.int/gho/en/","http://www.who.int/gho/en/")</f>
        <v>http://www.who.int/gho/en/</v>
      </c>
    </row>
    <row r="50">
      <c r="A50" s="13" t="s">
        <v>1394</v>
      </c>
      <c r="B50" s="13" t="s">
        <v>1190</v>
      </c>
      <c r="C50" s="13" t="s">
        <v>1421</v>
      </c>
      <c r="E50" s="13" t="s">
        <v>313</v>
      </c>
      <c r="G50" s="27" t="s">
        <v>1422</v>
      </c>
    </row>
    <row r="51">
      <c r="A51" s="13" t="s">
        <v>1394</v>
      </c>
      <c r="B51" s="13" t="s">
        <v>1190</v>
      </c>
      <c r="C51" s="13" t="s">
        <v>1423</v>
      </c>
      <c r="E51" s="13" t="s">
        <v>313</v>
      </c>
      <c r="G51" s="27" t="s">
        <v>1424</v>
      </c>
    </row>
    <row r="52">
      <c r="A52" s="13" t="s">
        <v>1394</v>
      </c>
      <c r="B52" s="13" t="s">
        <v>1190</v>
      </c>
      <c r="C52" s="13" t="s">
        <v>1425</v>
      </c>
      <c r="E52" s="13" t="s">
        <v>313</v>
      </c>
      <c r="G52" s="27" t="s">
        <v>1426</v>
      </c>
    </row>
    <row r="53">
      <c r="A53" s="84" t="s">
        <v>1394</v>
      </c>
      <c r="B53" t="s">
        <v>463</v>
      </c>
      <c r="C53" t="s">
        <v>1427</v>
      </c>
      <c r="D53" s="84"/>
      <c r="E53" s="84" t="s">
        <v>313</v>
      </c>
      <c r="F53" s="84"/>
      <c r="G53" s="85" t="str">
        <f>HYPERLINK("http://www.worldpop.org.uk/ebola/","http://www.worldpop.org.uk/ebola/")</f>
        <v>http://www.worldpop.org.uk/ebola/</v>
      </c>
    </row>
    <row r="54">
      <c r="A54" s="13" t="s">
        <v>1428</v>
      </c>
      <c r="B54" s="13" t="s">
        <v>1395</v>
      </c>
      <c r="C54" s="13" t="s">
        <v>1429</v>
      </c>
      <c r="E54" s="13" t="s">
        <v>313</v>
      </c>
      <c r="G54" s="80" t="s">
        <v>1430</v>
      </c>
    </row>
    <row r="55">
      <c r="A55" s="13" t="s">
        <v>1431</v>
      </c>
      <c r="B55" s="13" t="s">
        <v>1432</v>
      </c>
      <c r="C55" s="56" t="s">
        <v>1433</v>
      </c>
      <c r="E55" s="13" t="s">
        <v>313</v>
      </c>
      <c r="G55" s="89" t="str">
        <f>HYPERLINK("http://www.medbox.org/ebola-toolbox/listing","http://www.medbox.org/ebola-toolbox/listing")</f>
        <v>http://www.medbox.org/ebola-toolbox/listing</v>
      </c>
    </row>
    <row r="56">
      <c r="A56" s="13" t="s">
        <v>1434</v>
      </c>
      <c r="B56" s="13" t="s">
        <v>1435</v>
      </c>
      <c r="C56" s="13" t="s">
        <v>1436</v>
      </c>
      <c r="E56" s="13" t="s">
        <v>313</v>
      </c>
      <c r="G56" s="89" t="str">
        <f>HYPERLINK("http://en.wikipedia.org/wiki/2014_West_Africa_Ebola_virus_outbreak","http://en.wikipedia.org/wiki/2014_West_Africa_Ebola_virus_outbreak")</f>
        <v>http://en.wikipedia.org/wiki/2014_West_Africa_Ebola_virus_outbreak</v>
      </c>
    </row>
    <row r="57">
      <c r="A57" s="84" t="s">
        <v>1437</v>
      </c>
      <c r="B57" s="84" t="s">
        <v>1438</v>
      </c>
      <c r="C57" s="84" t="s">
        <v>1439</v>
      </c>
      <c r="D57" s="84"/>
      <c r="E57" s="84" t="s">
        <v>313</v>
      </c>
      <c r="F57" s="84"/>
      <c r="G57" s="85" t="str">
        <f>HYPERLINK("http://fts.unocha.org/pageloader.aspx?page=emerg-emergencyDetails&amp;emergID=16506","http://fts.unocha.org/pageloader.aspx?page=emerg-emergencyDetails&amp;emergID=16506")</f>
        <v>http://fts.unocha.org/pageloader.aspx?page=emerg-emergencyDetails&amp;emergID=16506</v>
      </c>
    </row>
    <row r="58">
      <c r="A58" s="84" t="s">
        <v>1440</v>
      </c>
      <c r="B58" s="84" t="s">
        <v>1441</v>
      </c>
      <c r="C58" s="84" t="s">
        <v>1442</v>
      </c>
      <c r="D58" s="84"/>
      <c r="E58" s="84" t="s">
        <v>313</v>
      </c>
      <c r="F58" s="84"/>
      <c r="G58" s="85" t="str">
        <f>HYPERLINK("http://www.ifrc.org/en/publications-and-reports/appeals/?ac=&amp;at=0&amp;c=213&amp;co=&amp;dt=1&amp;f=2014&amp;re=&amp;t=&amp;ti=&amp;zo=","http://www.ifrc.org/en/publications-and-reports/appeals/?ac=&amp;at=0&amp;c=213&amp;co=&amp;dt=1&amp;f=2014&amp;re=&amp;t=&amp;ti=&amp;zo=")</f>
        <v>http://www.ifrc.org/en/publications-and-reports/appeals/?ac=&amp;at=0&amp;c=213&amp;co=&amp;dt=1&amp;f=2014&amp;re=&amp;t=&amp;ti=&amp;zo=</v>
      </c>
    </row>
    <row r="59">
      <c r="A59" s="84" t="s">
        <v>1440</v>
      </c>
      <c r="B59" s="84" t="s">
        <v>1438</v>
      </c>
      <c r="C59" s="84" t="s">
        <v>1443</v>
      </c>
      <c r="D59" s="84"/>
      <c r="E59" s="84" t="s">
        <v>313</v>
      </c>
      <c r="F59" s="84"/>
      <c r="G59" s="85" t="str">
        <f>HYPERLINK("http://docs.unocha.org/sites/dms/CAP/Ebola_outbreak_Sep_2014.pdf","http://docs.unocha.org/sites/dms/CAP/Ebola_outbreak_Sep_2014.pdf")</f>
        <v>http://docs.unocha.org/sites/dms/CAP/Ebola_outbreak_Sep_2014.pdf</v>
      </c>
    </row>
    <row r="60">
      <c r="A60" s="84" t="s">
        <v>1444</v>
      </c>
      <c r="B60" s="84" t="s">
        <v>1350</v>
      </c>
      <c r="C60" s="84" t="s">
        <v>1445</v>
      </c>
      <c r="D60" s="84"/>
      <c r="E60" s="84" t="s">
        <v>313</v>
      </c>
      <c r="F60" s="84"/>
      <c r="G60" s="85" t="str">
        <f>HYPERLINK("https://wca.humanitarianresponse.info/fr/infographies-interactives","https://wca.humanitarianresponse.info/fr/infographies-interactives")</f>
        <v>https://wca.humanitarianresponse.info/fr/infographies-interactives</v>
      </c>
    </row>
    <row r="61">
      <c r="A61" s="84" t="s">
        <v>1444</v>
      </c>
      <c r="B61" s="84" t="s">
        <v>1369</v>
      </c>
      <c r="C61" s="84" t="s">
        <v>1446</v>
      </c>
      <c r="D61" s="84"/>
      <c r="E61" s="84" t="s">
        <v>313</v>
      </c>
      <c r="F61" s="84"/>
      <c r="G61" s="85" t="str">
        <f>HYPERLINK("http://reliefweb.int/disaster/ep-2014-000041-gin?f[0]=field_content_format%3A12570","http://reliefweb.int/disaster/ep-2014-000041-gin?f[0]=field_content_format%3A12570")</f>
        <v>http://reliefweb.int/disaster/ep-2014-000041-gin?f[0]=field_content_format%3A12570</v>
      </c>
    </row>
    <row r="62">
      <c r="A62" s="84" t="s">
        <v>1444</v>
      </c>
      <c r="B62" s="84" t="s">
        <v>91</v>
      </c>
      <c r="C62" s="84" t="s">
        <v>987</v>
      </c>
      <c r="D62" s="84"/>
      <c r="E62" s="84" t="s">
        <v>313</v>
      </c>
      <c r="F62" s="84"/>
      <c r="G62" s="85" t="str">
        <f>HYPERLINK("http://simonbjohnson.github.io/Ebola_Dashboard/","http://simonbjohnson.github.io/Ebola_Dashboard/")</f>
        <v>http://simonbjohnson.github.io/Ebola_Dashboard/</v>
      </c>
    </row>
    <row r="63">
      <c r="A63" s="84" t="s">
        <v>1444</v>
      </c>
      <c r="B63" s="84" t="s">
        <v>91</v>
      </c>
      <c r="C63" s="84" t="s">
        <v>1447</v>
      </c>
      <c r="D63" s="84"/>
      <c r="E63" s="84" t="s">
        <v>313</v>
      </c>
      <c r="F63" s="84"/>
      <c r="G63" s="85" t="str">
        <f>HYPERLINK("http://simonbjohnson.github.io/Ebola-Timeline-Map/","http://simonbjohnson.github.io/Ebola-Timeline-Map/")</f>
        <v>http://simonbjohnson.github.io/Ebola-Timeline-Map/</v>
      </c>
    </row>
    <row r="64" hidden="1">
      <c r="A64" s="84" t="s">
        <v>1444</v>
      </c>
      <c r="B64" s="84" t="s">
        <v>1448</v>
      </c>
      <c r="C64" s="84" t="s">
        <v>1449</v>
      </c>
      <c r="D64" s="84"/>
      <c r="E64" s="84" t="s">
        <v>151</v>
      </c>
      <c r="F64" s="84"/>
      <c r="G64" s="85" t="str">
        <f>HYPERLINK("http://www.unliberia.org/content.asp?pg_detail=68&amp;main_menu_id=16&amp;pg=sub","http://www.unliberia.org/content.asp?pg_detail=68&amp;main_menu_id=16&amp;pg=sub")</f>
        <v>http://www.unliberia.org/content.asp?pg_detail=68&amp;main_menu_id=16&amp;pg=sub</v>
      </c>
    </row>
    <row r="65">
      <c r="A65" s="84" t="s">
        <v>1450</v>
      </c>
      <c r="B65" s="84" t="s">
        <v>102</v>
      </c>
      <c r="C65" s="84" t="s">
        <v>1451</v>
      </c>
      <c r="D65" s="84"/>
      <c r="E65" s="84" t="s">
        <v>313</v>
      </c>
      <c r="F65" s="84"/>
      <c r="G65" s="85" t="str">
        <f>HYPERLINK("http://www.cdc.gov/vhf/ebola/","http://www.cdc.gov/vhf/ebola/")</f>
        <v>http://www.cdc.gov/vhf/ebola/</v>
      </c>
    </row>
    <row r="66">
      <c r="A66" s="84" t="s">
        <v>1450</v>
      </c>
      <c r="B66" s="84" t="s">
        <v>1452</v>
      </c>
      <c r="C66" s="84" t="s">
        <v>1453</v>
      </c>
      <c r="D66" s="84"/>
      <c r="E66" s="84" t="s">
        <v>313</v>
      </c>
      <c r="F66" s="84"/>
      <c r="G66" s="85" t="str">
        <f>HYPERLINK("http://ec.europa.eu/health/ebola/index_en.htm","http://ec.europa.eu/health/ebola/index_en.htm")</f>
        <v>http://ec.europa.eu/health/ebola/index_en.htm</v>
      </c>
    </row>
    <row r="67">
      <c r="A67" s="84" t="s">
        <v>1450</v>
      </c>
      <c r="B67" s="84" t="s">
        <v>1454</v>
      </c>
      <c r="C67" s="84" t="s">
        <v>1455</v>
      </c>
      <c r="D67" s="84"/>
      <c r="E67" s="86" t="s">
        <v>313</v>
      </c>
      <c r="F67" s="84"/>
      <c r="G67" s="85" t="str">
        <f>HYPERLINK("http://www.ecdc.europa.eu/en/healthtopics/ebola_marburg_fevers/Pages/index.aspx","http://www.ecdc.europa.eu/en/healthtopics/ebola_marburg_fevers/Pages/index.aspx")</f>
        <v>http://www.ecdc.europa.eu/en/healthtopics/ebola_marburg_fevers/Pages/index.aspx</v>
      </c>
    </row>
    <row r="68">
      <c r="A68" s="86" t="s">
        <v>1450</v>
      </c>
      <c r="B68" s="86" t="s">
        <v>1456</v>
      </c>
      <c r="C68" s="86" t="s">
        <v>1457</v>
      </c>
      <c r="D68" s="84"/>
      <c r="E68" s="86" t="s">
        <v>313</v>
      </c>
      <c r="F68" s="84"/>
      <c r="G68" s="87" t="s">
        <v>1458</v>
      </c>
    </row>
    <row r="69">
      <c r="A69" s="84" t="s">
        <v>1450</v>
      </c>
      <c r="B69" s="84" t="s">
        <v>1350</v>
      </c>
      <c r="C69" s="84" t="s">
        <v>1459</v>
      </c>
      <c r="D69" s="84"/>
      <c r="E69" s="84" t="s">
        <v>313</v>
      </c>
      <c r="F69" s="84"/>
      <c r="G69" s="85" t="str">
        <f>HYPERLINK("https://wca.humanitarianresponse.info/en/emergencies/ebola-outbreak","https://wca.humanitarianresponse.info/en/emergencies/ebola-outbreak")</f>
        <v>https://wca.humanitarianresponse.info/en/emergencies/ebola-outbreak</v>
      </c>
    </row>
    <row r="70">
      <c r="A70" s="84" t="s">
        <v>1450</v>
      </c>
      <c r="B70" s="84" t="s">
        <v>1350</v>
      </c>
      <c r="C70" s="84" t="s">
        <v>1460</v>
      </c>
      <c r="D70" s="84"/>
      <c r="E70" s="84" t="s">
        <v>313</v>
      </c>
      <c r="F70" s="84"/>
      <c r="G70" s="85" t="str">
        <f>HYPERLINK("https://wca.humanitarianresponse.info/fr/emergencies/virus-ebola","https://wca.humanitarianresponse.info/fr/emergencies/virus-ebola")</f>
        <v>https://wca.humanitarianresponse.info/fr/emergencies/virus-ebola</v>
      </c>
    </row>
    <row r="71">
      <c r="A71" s="84" t="s">
        <v>1450</v>
      </c>
      <c r="B71" s="84" t="s">
        <v>1352</v>
      </c>
      <c r="C71" s="84" t="s">
        <v>1461</v>
      </c>
      <c r="D71" s="84"/>
      <c r="E71" s="84" t="s">
        <v>313</v>
      </c>
      <c r="F71" s="84"/>
      <c r="G71" s="85" t="str">
        <f>HYPERLINK("https://www.internationalsos.com/ebola/index.cfm?content_id=394&amp;language_id=ENG","https://www.internationalsos.com/ebola/index.cfm?content_id=394&amp;language_id=ENG")</f>
        <v>https://www.internationalsos.com/ebola/index.cfm?content_id=394&amp;language_id=ENG</v>
      </c>
    </row>
    <row r="72">
      <c r="A72" s="84" t="s">
        <v>1450</v>
      </c>
      <c r="B72" s="84" t="s">
        <v>589</v>
      </c>
      <c r="C72" s="84" t="s">
        <v>1462</v>
      </c>
      <c r="D72" s="84"/>
      <c r="E72" s="84" t="s">
        <v>313</v>
      </c>
      <c r="F72" s="84"/>
      <c r="G72" s="85" t="str">
        <f>HYPERLINK("http://www.mapaction.org/deployments/depldetail/231.html","http://www.mapaction.org/deployments/depldetail/231.html")</f>
        <v>http://www.mapaction.org/deployments/depldetail/231.html</v>
      </c>
    </row>
    <row r="73">
      <c r="A73" s="84" t="s">
        <v>1450</v>
      </c>
      <c r="B73" s="84" t="s">
        <v>1463</v>
      </c>
      <c r="C73" s="84" t="s">
        <v>1464</v>
      </c>
      <c r="D73" s="84"/>
      <c r="E73" s="84" t="s">
        <v>313</v>
      </c>
      <c r="F73" s="84"/>
      <c r="G73" s="85" t="str">
        <f>HYPERLINK("http://www.medbox.org/ebola-toolbox/listing","http://www.medbox.org/ebola-toolbox/listing")</f>
        <v>http://www.medbox.org/ebola-toolbox/listing</v>
      </c>
    </row>
    <row r="74">
      <c r="A74" s="84" t="s">
        <v>1450</v>
      </c>
      <c r="B74" s="84" t="s">
        <v>1465</v>
      </c>
      <c r="C74" s="84" t="s">
        <v>1466</v>
      </c>
      <c r="D74" s="84"/>
      <c r="E74" s="84" t="s">
        <v>313</v>
      </c>
      <c r="F74" s="84"/>
      <c r="G74" s="85" t="str">
        <f>HYPERLINK("http://www.msf.org/diseases/ebola","http://www.msf.org/diseases/ebola")</f>
        <v>http://www.msf.org/diseases/ebola</v>
      </c>
    </row>
    <row r="75">
      <c r="A75" s="84" t="s">
        <v>1450</v>
      </c>
      <c r="B75" s="84" t="s">
        <v>1369</v>
      </c>
      <c r="C75" s="84" t="s">
        <v>1467</v>
      </c>
      <c r="D75" s="84"/>
      <c r="E75" s="84" t="s">
        <v>313</v>
      </c>
      <c r="F75" s="84"/>
      <c r="G75" s="85" t="str">
        <f>HYPERLINK("http://reliefweb.int/disaster/ep-2014-000041-gin","http://reliefweb.int/disaster/ep-2014-000041-gin")</f>
        <v>http://reliefweb.int/disaster/ep-2014-000041-gin</v>
      </c>
    </row>
    <row r="76" hidden="1">
      <c r="A76" s="84" t="s">
        <v>1450</v>
      </c>
      <c r="B76" s="84" t="s">
        <v>1448</v>
      </c>
      <c r="C76" s="84" t="s">
        <v>1468</v>
      </c>
      <c r="D76" s="84"/>
      <c r="E76" s="84" t="s">
        <v>151</v>
      </c>
      <c r="F76" s="84"/>
      <c r="G76" s="85" t="str">
        <f>HYPERLINK("http://www.unliberia.org/contentmm.asp?pg_detail=16&amp;main_menu_id=16&amp;pg=main","http://www.unliberia.org/contentmm.asp?pg_detail=16&amp;main_menu_id=16&amp;pg=main")</f>
        <v>http://www.unliberia.org/contentmm.asp?pg_detail=16&amp;main_menu_id=16&amp;pg=main</v>
      </c>
    </row>
    <row r="77">
      <c r="A77" s="84" t="s">
        <v>1450</v>
      </c>
      <c r="B77" s="84" t="s">
        <v>1469</v>
      </c>
      <c r="C77" s="84" t="s">
        <v>1470</v>
      </c>
      <c r="D77" s="84"/>
      <c r="E77" s="86" t="s">
        <v>313</v>
      </c>
      <c r="F77" s="84"/>
      <c r="G77" s="85" t="str">
        <f>HYPERLINK("http://www.ebolacrisisresponse.org/","http://www.ebolacrisisresponse.org/")</f>
        <v>http://www.ebolacrisisresponse.org/</v>
      </c>
    </row>
    <row r="78">
      <c r="A78" s="84" t="s">
        <v>1450</v>
      </c>
      <c r="B78" s="84" t="s">
        <v>1471</v>
      </c>
      <c r="C78" s="84" t="s">
        <v>1472</v>
      </c>
      <c r="D78" s="84"/>
      <c r="E78" s="84" t="s">
        <v>313</v>
      </c>
      <c r="F78" s="84"/>
      <c r="G78" s="85" t="str">
        <f>HYPERLINK("http://disaster.nlm.nih.gov/dimrc/ebola_2014.html","http://disaster.nlm.nih.gov/dimrc/ebola_2014.html")</f>
        <v>http://disaster.nlm.nih.gov/dimrc/ebola_2014.html</v>
      </c>
    </row>
    <row r="79" hidden="1">
      <c r="A79" s="84" t="s">
        <v>1450</v>
      </c>
      <c r="B79" s="84" t="s">
        <v>1473</v>
      </c>
      <c r="C79" s="84" t="s">
        <v>1474</v>
      </c>
      <c r="D79" s="84"/>
      <c r="E79" s="84" t="s">
        <v>151</v>
      </c>
      <c r="F79" s="84"/>
      <c r="G79" s="85" t="str">
        <f>HYPERLINK("http://unmil.unmissions.org/","http://unmil.unmissions.org/")</f>
        <v>http://unmil.unmissions.org/</v>
      </c>
    </row>
    <row r="80">
      <c r="A80" s="84" t="s">
        <v>1450</v>
      </c>
      <c r="B80" s="84" t="s">
        <v>1104</v>
      </c>
      <c r="C80" s="84" t="s">
        <v>1475</v>
      </c>
      <c r="D80" s="84"/>
      <c r="E80" s="84" t="s">
        <v>313</v>
      </c>
      <c r="F80" s="84"/>
      <c r="G80" s="85" t="str">
        <f>HYPERLINK("http://www.usaid.gov/ebola","http://www.usaid.gov/ebola")</f>
        <v>http://www.usaid.gov/ebola</v>
      </c>
    </row>
    <row r="81">
      <c r="A81" s="84" t="s">
        <v>1450</v>
      </c>
      <c r="B81" s="84" t="s">
        <v>1354</v>
      </c>
      <c r="C81" s="84" t="s">
        <v>1476</v>
      </c>
      <c r="D81" s="84"/>
      <c r="E81" s="84" t="s">
        <v>313</v>
      </c>
      <c r="F81" s="84"/>
      <c r="G81" s="85" t="str">
        <f>HYPERLINK("http://www.afro.who.int/en/clusters-a-programmes/dpc/epidemic-a-pandemic-alert-and-response/epr-highlights/4262-seocc.html","http://www.afro.who.int/en/clusters-a-programmes/dpc/epidemic-a-pandemic-alert-and-response/epr-highlights/4262-seocc.html")</f>
        <v>http://www.afro.who.int/en/clusters-a-programmes/dpc/epidemic-a-pandemic-alert-and-response/epr-highlights/4262-seocc.html</v>
      </c>
    </row>
    <row r="82">
      <c r="A82" s="84" t="s">
        <v>1450</v>
      </c>
      <c r="B82" s="84" t="s">
        <v>1354</v>
      </c>
      <c r="C82" s="84" t="s">
        <v>1477</v>
      </c>
      <c r="D82" s="84"/>
      <c r="E82" s="84" t="s">
        <v>313</v>
      </c>
      <c r="F82" s="84"/>
      <c r="G82" s="85" t="str">
        <f>HYPERLINK("http://www.who.int/csr/outbreaknetwork/en/","http://www.who.int/csr/outbreaknetwork/en/")</f>
        <v>http://www.who.int/csr/outbreaknetwork/en/</v>
      </c>
    </row>
    <row r="83">
      <c r="A83" s="84" t="s">
        <v>1450</v>
      </c>
      <c r="B83" s="84" t="s">
        <v>1354</v>
      </c>
      <c r="C83" s="84" t="s">
        <v>1478</v>
      </c>
      <c r="D83" s="84"/>
      <c r="E83" s="84" t="s">
        <v>313</v>
      </c>
      <c r="F83" s="84"/>
      <c r="G83" s="90" t="str">
        <f>HYPERLINK("https://extranet.who.int/ebola/","https://extranet.who.int/ebola/")</f>
        <v>https://extranet.who.int/ebola/</v>
      </c>
    </row>
    <row r="84">
      <c r="A84" s="13" t="s">
        <v>1450</v>
      </c>
      <c r="B84" s="13" t="s">
        <v>1479</v>
      </c>
      <c r="C84" s="13" t="s">
        <v>1480</v>
      </c>
      <c r="E84" s="13" t="s">
        <v>313</v>
      </c>
      <c r="G84" s="27" t="s">
        <v>1481</v>
      </c>
    </row>
    <row r="85">
      <c r="A85" s="58" t="s">
        <v>1482</v>
      </c>
      <c r="B85" s="58" t="s">
        <v>872</v>
      </c>
      <c r="C85" s="58" t="s">
        <v>1483</v>
      </c>
      <c r="D85" s="84"/>
      <c r="E85" s="86" t="s">
        <v>313</v>
      </c>
      <c r="F85" s="13" t="s">
        <v>1484</v>
      </c>
      <c r="G85" s="87" t="s">
        <v>1485</v>
      </c>
    </row>
    <row r="86">
      <c r="A86" s="84" t="s">
        <v>1486</v>
      </c>
      <c r="B86" s="84" t="s">
        <v>1487</v>
      </c>
      <c r="C86" s="84" t="s">
        <v>1488</v>
      </c>
      <c r="D86" s="84"/>
      <c r="E86" s="84" t="s">
        <v>313</v>
      </c>
      <c r="F86" s="84"/>
      <c r="G86" s="85" t="str">
        <f>HYPERLINK("http://directrelief.maps.arcgis.com/apps/PublicInformation/index.html?appid=28e348f8d312402ab97faaf6dbd057ec","http://directrelief.maps.arcgis.com/apps/PublicInformation/index.html?appid=28e348f8d312402ab97faaf6dbd057ec")</f>
        <v>http://directrelief.maps.arcgis.com/apps/PublicInformation/index.html?appid=28e348f8d312402ab97faaf6dbd057ec</v>
      </c>
    </row>
    <row r="87">
      <c r="A87" s="84" t="s">
        <v>1486</v>
      </c>
      <c r="B87" s="84" t="s">
        <v>1489</v>
      </c>
      <c r="C87" s="84" t="s">
        <v>1490</v>
      </c>
      <c r="D87" s="84"/>
      <c r="E87" s="84" t="s">
        <v>313</v>
      </c>
      <c r="F87" s="84"/>
      <c r="G87" s="85" t="str">
        <f>HYPERLINK("https://maps.google.com/maps/u/0/ms?ie=UTF8&amp;t=h&amp;oe=UTF8&amp;msa=0&amp;msid=202977755949863934429.0004c658eb30f9c4fb1c0&amp;dg=feature","https://maps.google.com/maps/u/0/ms?ie=UTF8&amp;t=h&amp;oe=UTF8&amp;msa=0&amp;msid=202977755949863934429.0004c658eb30f9c4fb1c0&amp;dg=feature")</f>
        <v>https://maps.google.com/maps/u/0/ms?ie=UTF8&amp;t=h&amp;oe=UTF8&amp;msa=0&amp;msid=202977755949863934429.0004c658eb30f9c4fb1c0&amp;dg=feature</v>
      </c>
    </row>
    <row r="88">
      <c r="A88" s="84" t="s">
        <v>1486</v>
      </c>
      <c r="B88" s="84" t="s">
        <v>1491</v>
      </c>
      <c r="C88" s="84" t="s">
        <v>1492</v>
      </c>
      <c r="D88" s="84"/>
      <c r="E88" s="84" t="s">
        <v>313</v>
      </c>
      <c r="F88" s="84"/>
      <c r="G88" s="85" t="str">
        <f>HYPERLINK("http://healthmap.org/ebola/","http://healthmap.org/ebola/")</f>
        <v>http://healthmap.org/ebola/</v>
      </c>
    </row>
    <row r="89">
      <c r="A89" s="13" t="s">
        <v>1486</v>
      </c>
      <c r="B89" s="13" t="s">
        <v>1493</v>
      </c>
      <c r="C89" s="13" t="s">
        <v>1494</v>
      </c>
      <c r="E89" s="13" t="s">
        <v>313</v>
      </c>
      <c r="G89" s="27" t="s">
        <v>1495</v>
      </c>
    </row>
    <row r="90">
      <c r="A90" s="84" t="s">
        <v>1486</v>
      </c>
      <c r="B90" s="84" t="s">
        <v>589</v>
      </c>
      <c r="C90" s="84" t="s">
        <v>1496</v>
      </c>
      <c r="D90" s="84"/>
      <c r="E90" s="84" t="s">
        <v>313</v>
      </c>
      <c r="F90" s="84"/>
      <c r="G90" s="85" t="str">
        <f>HYPERLINK("http://www.mapaction.org/map-catalogue/maps.html?deployment_filter=231","http://www.mapaction.org/map-catalogue/maps.html?deployment_filter=231")</f>
        <v>http://www.mapaction.org/map-catalogue/maps.html?deployment_filter=231</v>
      </c>
    </row>
    <row r="91">
      <c r="A91" s="84" t="s">
        <v>1486</v>
      </c>
      <c r="B91" s="86" t="s">
        <v>1497</v>
      </c>
      <c r="C91" s="84" t="s">
        <v>1498</v>
      </c>
      <c r="D91" s="84"/>
      <c r="E91" s="84" t="s">
        <v>313</v>
      </c>
      <c r="F91" s="84"/>
      <c r="G91" s="85" t="str">
        <f>HYPERLINK("http://umap.openstreetmap.fr/en/map/ebola-e-tracking-in-sierra-leone-liberia-and-guine_12522#11/8.2125/-11.7911","http://umap.openstreetmap.fr/en/map/ebola-e-tracking-in-sierra-leone-liberia-and-guine_12522#11/8.2125/-11.7911")</f>
        <v>http://umap.openstreetmap.fr/en/map/ebola-e-tracking-in-sierra-leone-liberia-and-guine_12522#11/8.2125/-11.7911</v>
      </c>
    </row>
    <row r="92">
      <c r="A92" s="84" t="s">
        <v>1486</v>
      </c>
      <c r="B92" s="84" t="s">
        <v>399</v>
      </c>
      <c r="C92" s="84" t="s">
        <v>1499</v>
      </c>
      <c r="D92" s="84"/>
      <c r="E92" s="84" t="s">
        <v>313</v>
      </c>
      <c r="F92" s="84"/>
      <c r="G92" s="85" t="str">
        <f>HYPERLINK("https://wiki.openstreetmap.org/wiki/2014_West_Africa_Ebola_Response","https://wiki.openstreetmap.org/wiki/2014_West_Africa_Ebola_Response")</f>
        <v>https://wiki.openstreetmap.org/wiki/2014_West_Africa_Ebola_Response</v>
      </c>
    </row>
    <row r="93">
      <c r="A93" s="84" t="s">
        <v>1486</v>
      </c>
      <c r="B93" s="84" t="s">
        <v>1354</v>
      </c>
      <c r="C93" s="84" t="s">
        <v>1500</v>
      </c>
      <c r="D93" s="84"/>
      <c r="E93" s="84" t="s">
        <v>313</v>
      </c>
      <c r="F93" s="84"/>
      <c r="G93" s="85" t="str">
        <f>HYPERLINK("http://www.who.int/csr/disease/ebola/maps/en/","http://www.who.int/csr/disease/ebola/maps/en/")</f>
        <v>http://www.who.int/csr/disease/ebola/maps/en/</v>
      </c>
    </row>
    <row r="94">
      <c r="A94" s="84" t="s">
        <v>1486</v>
      </c>
      <c r="B94" s="84" t="s">
        <v>1354</v>
      </c>
      <c r="C94" s="84" t="s">
        <v>1501</v>
      </c>
      <c r="D94" s="84"/>
      <c r="E94" s="84" t="s">
        <v>313</v>
      </c>
      <c r="F94" s="84"/>
      <c r="G94" s="85" t="str">
        <f>HYPERLINK("https://devseed-dev.firebaseapp.com/")</f>
        <v>https://devseed-dev.firebaseapp.com/</v>
      </c>
    </row>
    <row r="95">
      <c r="A95" s="84" t="s">
        <v>1502</v>
      </c>
      <c r="B95" s="84" t="s">
        <v>1350</v>
      </c>
      <c r="C95" s="84" t="s">
        <v>1503</v>
      </c>
      <c r="D95" s="84"/>
      <c r="E95" s="84" t="s">
        <v>313</v>
      </c>
      <c r="F95" s="84"/>
      <c r="G95" s="85" t="str">
        <f>HYPERLINK("https://wca.humanitarianresponse.info/en/search/type/map/emergencies/1627","https://wca.humanitarianresponse.info/en/search/type/map/emergencies/1627")</f>
        <v>https://wca.humanitarianresponse.info/en/search/type/map/emergencies/1627</v>
      </c>
    </row>
    <row r="96" hidden="1">
      <c r="A96" s="84" t="s">
        <v>1504</v>
      </c>
      <c r="B96" s="84" t="s">
        <v>1505</v>
      </c>
      <c r="C96" s="84" t="s">
        <v>1506</v>
      </c>
      <c r="D96" s="84"/>
      <c r="E96" s="84" t="s">
        <v>151</v>
      </c>
      <c r="F96" s="84"/>
      <c r="G96" s="85" t="str">
        <f>HYPERLINK("http://www.mohsw.gov.lr/","http://www.mohsw.gov.lr/")</f>
        <v>http://www.mohsw.gov.lr/</v>
      </c>
    </row>
    <row r="97" hidden="1">
      <c r="A97" s="84" t="s">
        <v>1504</v>
      </c>
      <c r="B97" s="84" t="s">
        <v>1507</v>
      </c>
      <c r="C97" s="84" t="s">
        <v>1508</v>
      </c>
      <c r="D97" s="84"/>
      <c r="E97" s="84" t="s">
        <v>106</v>
      </c>
      <c r="F97" s="84"/>
      <c r="G97" s="85" t="str">
        <f>HYPERLINK("http://www.health.gov.sl/","http://www.health.gov.sl/")</f>
        <v>http://www.health.gov.sl/</v>
      </c>
    </row>
    <row r="98" hidden="1">
      <c r="A98" s="84" t="s">
        <v>1504</v>
      </c>
      <c r="B98" s="84" t="s">
        <v>1507</v>
      </c>
      <c r="C98" s="84" t="s">
        <v>1509</v>
      </c>
      <c r="D98" s="84"/>
      <c r="E98" s="84" t="s">
        <v>106</v>
      </c>
      <c r="F98" s="84"/>
      <c r="G98" s="85" t="str">
        <f>HYPERLINK("http://www.statistics.sl/publications.htm","http://www.statistics.sl")</f>
        <v>http://www.statistics.sl</v>
      </c>
    </row>
    <row r="99">
      <c r="A99" s="84" t="s">
        <v>1510</v>
      </c>
      <c r="B99" s="84" t="s">
        <v>1354</v>
      </c>
      <c r="C99" s="84" t="s">
        <v>1511</v>
      </c>
      <c r="D99" s="84"/>
      <c r="E99" s="84" t="s">
        <v>313</v>
      </c>
      <c r="F99" s="84"/>
      <c r="G99" s="85" t="str">
        <f>HYPERLINK("http://www.afro.who.int/en/clusters-a-programmes/dpc/epidemic-a-pandemic-alert-and-response/outbreak-news.html","http://www.afro.who.int/en/clusters-a-programmes/dpc/epidemic-a-pandemic-alert-and-response/outbreak-news.html")</f>
        <v>http://www.afro.who.int/en/clusters-a-programmes/dpc/epidemic-a-pandemic-alert-and-response/outbreak-news.html</v>
      </c>
    </row>
    <row r="100" hidden="1">
      <c r="A100" s="84" t="s">
        <v>1512</v>
      </c>
      <c r="B100" s="84" t="s">
        <v>1473</v>
      </c>
      <c r="C100" s="84" t="s">
        <v>1513</v>
      </c>
      <c r="D100" s="84"/>
      <c r="E100" s="84" t="s">
        <v>151</v>
      </c>
      <c r="F100" s="84"/>
      <c r="G100" s="85" t="str">
        <f>HYPERLINK("https://www.facebook.com/UNMIL2003","https://www.facebook.com/UNMIL2003")</f>
        <v>https://www.facebook.com/UNMIL2003</v>
      </c>
    </row>
    <row r="101" hidden="1">
      <c r="A101" s="13" t="s">
        <v>1514</v>
      </c>
      <c r="B101" s="13" t="s">
        <v>1515</v>
      </c>
      <c r="C101" s="58" t="s">
        <v>1516</v>
      </c>
      <c r="E101" s="13" t="s">
        <v>106</v>
      </c>
      <c r="G101" s="91" t="s">
        <v>1517</v>
      </c>
    </row>
    <row r="102" hidden="1">
      <c r="A102" s="13" t="s">
        <v>1514</v>
      </c>
      <c r="B102" s="13" t="s">
        <v>1518</v>
      </c>
      <c r="C102" s="13" t="s">
        <v>1519</v>
      </c>
      <c r="E102" s="13" t="s">
        <v>80</v>
      </c>
      <c r="G102" s="27" t="s">
        <v>1520</v>
      </c>
    </row>
    <row r="103" hidden="1">
      <c r="A103" s="13" t="s">
        <v>1514</v>
      </c>
      <c r="B103" s="13" t="s">
        <v>1521</v>
      </c>
      <c r="C103" s="56" t="s">
        <v>1522</v>
      </c>
      <c r="E103" s="13" t="s">
        <v>151</v>
      </c>
      <c r="G103" s="91" t="s">
        <v>1523</v>
      </c>
    </row>
    <row r="104">
      <c r="A104" s="84" t="s">
        <v>1524</v>
      </c>
      <c r="B104" s="84" t="s">
        <v>1142</v>
      </c>
      <c r="C104" s="84" t="s">
        <v>1525</v>
      </c>
      <c r="D104" s="84"/>
      <c r="E104" s="84" t="s">
        <v>313</v>
      </c>
      <c r="F104" s="84"/>
      <c r="G104" s="85" t="str">
        <f>HYPERLINK("http://ictemergency.wfp.org/web/ictepr/emergencies2014/ebola-outbreak","http://ictemergency.wfp.org/web/ictepr/emergencies2014/ebola-outbreak")</f>
        <v>http://ictemergency.wfp.org/web/ictepr/emergencies2014/ebola-outbreak</v>
      </c>
    </row>
    <row r="105">
      <c r="A105" s="84" t="s">
        <v>1526</v>
      </c>
      <c r="B105" s="84" t="s">
        <v>1493</v>
      </c>
      <c r="C105" s="84" t="s">
        <v>1527</v>
      </c>
      <c r="D105" s="84"/>
      <c r="E105" s="84" t="s">
        <v>313</v>
      </c>
      <c r="F105" s="84"/>
      <c r="G105" s="85" t="str">
        <f>HYPERLINK("http://www.logcluster.org/ops/ebola14","http://www.logcluster.org/ops/ebola14")</f>
        <v>http://www.logcluster.org/ops/ebola14</v>
      </c>
    </row>
    <row r="106">
      <c r="A106" s="84" t="s">
        <v>1526</v>
      </c>
      <c r="B106" s="84" t="s">
        <v>1142</v>
      </c>
      <c r="C106" s="84" t="s">
        <v>1528</v>
      </c>
      <c r="D106" s="84"/>
      <c r="E106" s="84" t="s">
        <v>313</v>
      </c>
      <c r="F106" s="84"/>
      <c r="G106" s="85" t="str">
        <f>HYPERLINK("http://www.unhrd.org/","http://www.unhrd.org/")</f>
        <v>http://www.unhrd.org/</v>
      </c>
    </row>
    <row r="107">
      <c r="A107" s="84" t="s">
        <v>1526</v>
      </c>
      <c r="B107" s="84" t="s">
        <v>1142</v>
      </c>
      <c r="C107" s="84" t="s">
        <v>1529</v>
      </c>
      <c r="D107" s="84"/>
      <c r="E107" s="84" t="s">
        <v>313</v>
      </c>
      <c r="F107" s="84"/>
      <c r="G107" s="85" t="str">
        <f>HYPERLINK("http://www.wfp.org/content/provision-humanitarian-air-services-response-ebola-virus-disease-outbreak-west-africa","http://www.wfp.org/content/provision-humanitarian-air-services-response-ebola-virus-disease-outbreak-west-africa")</f>
        <v>http://www.wfp.org/content/provision-humanitarian-air-services-response-ebola-virus-disease-outbreak-west-africa</v>
      </c>
    </row>
    <row r="108">
      <c r="A108" s="13" t="s">
        <v>1530</v>
      </c>
      <c r="B108" s="13" t="s">
        <v>102</v>
      </c>
      <c r="C108" s="92" t="s">
        <v>1531</v>
      </c>
      <c r="E108" s="13" t="s">
        <v>313</v>
      </c>
      <c r="G108" s="89" t="str">
        <f>HYPERLINK("http://www.cdc.gov/vhf/ebola/outbreaks/guinea/radio-spots.html","http://www.cdc.gov/vhf/ebola/outbreaks/guinea/radio-spots.html")</f>
        <v>http://www.cdc.gov/vhf/ebola/outbreaks/guinea/radio-spots.html</v>
      </c>
    </row>
    <row r="109">
      <c r="A109" s="13" t="s">
        <v>1444</v>
      </c>
      <c r="B109" s="84" t="s">
        <v>91</v>
      </c>
      <c r="C109" s="13" t="s">
        <v>1532</v>
      </c>
      <c r="E109" s="13" t="s">
        <v>313</v>
      </c>
      <c r="G109" s="27" t="s">
        <v>1533</v>
      </c>
    </row>
    <row r="110">
      <c r="A110" s="13" t="s">
        <v>1486</v>
      </c>
      <c r="C110" s="13" t="s">
        <v>1534</v>
      </c>
      <c r="E110" s="13" t="s">
        <v>313</v>
      </c>
      <c r="F110" s="13" t="s">
        <v>1535</v>
      </c>
      <c r="G110" s="27" t="s">
        <v>503</v>
      </c>
    </row>
    <row r="111">
      <c r="A111" s="13" t="s">
        <v>1486</v>
      </c>
      <c r="C111" s="13" t="s">
        <v>1536</v>
      </c>
      <c r="E111" s="13" t="s">
        <v>313</v>
      </c>
      <c r="F111" s="13" t="s">
        <v>1537</v>
      </c>
      <c r="G111" s="27" t="s">
        <v>1538</v>
      </c>
    </row>
    <row r="112">
      <c r="A112" s="13" t="s">
        <v>1450</v>
      </c>
      <c r="B112" s="13" t="s">
        <v>1539</v>
      </c>
      <c r="C112" s="13" t="s">
        <v>1540</v>
      </c>
      <c r="E112" s="13" t="s">
        <v>313</v>
      </c>
      <c r="G112" s="27" t="s">
        <v>1541</v>
      </c>
    </row>
    <row r="113">
      <c r="A113" s="13" t="s">
        <v>1450</v>
      </c>
      <c r="B113" s="13" t="s">
        <v>1542</v>
      </c>
      <c r="C113" s="13" t="s">
        <v>1543</v>
      </c>
      <c r="E113" s="13" t="s">
        <v>313</v>
      </c>
      <c r="G113" s="13" t="s">
        <v>1544</v>
      </c>
    </row>
    <row r="114">
      <c r="A114" s="13" t="s">
        <v>1545</v>
      </c>
      <c r="B114" s="13" t="s">
        <v>1546</v>
      </c>
      <c r="C114" s="13" t="s">
        <v>1547</v>
      </c>
      <c r="D114" s="13" t="s">
        <v>1548</v>
      </c>
      <c r="E114" s="13" t="s">
        <v>313</v>
      </c>
      <c r="F114" s="13" t="s">
        <v>1549</v>
      </c>
      <c r="G114" s="13" t="s">
        <v>1550</v>
      </c>
    </row>
  </sheetData>
  <autoFilter ref="$A$3:$H$114">
    <filterColumn colId="4">
      <filters>
        <filter val="All"/>
      </filters>
    </filterColumn>
  </autoFilter>
  <mergeCells count="2">
    <mergeCell ref="A2:E2"/>
    <mergeCell ref="A1:E1"/>
  </mergeCells>
  <hyperlinks>
    <hyperlink r:id="rId1" ref="G4"/>
    <hyperlink r:id="rId2" ref="G9"/>
    <hyperlink r:id="rId3" ref="G50"/>
    <hyperlink r:id="rId4" ref="G51"/>
    <hyperlink r:id="rId5" ref="G52"/>
    <hyperlink r:id="rId6" ref="G54"/>
    <hyperlink r:id="rId7" ref="G68"/>
    <hyperlink r:id="rId8" ref="G84"/>
    <hyperlink r:id="rId9" ref="G85"/>
    <hyperlink r:id="rId10" ref="G89"/>
    <hyperlink r:id="rId11" ref="G101"/>
    <hyperlink r:id="rId12" ref="G102"/>
    <hyperlink r:id="rId13" ref="G103"/>
    <hyperlink r:id="rId14" ref="G109"/>
    <hyperlink r:id="rId15" ref="G110"/>
    <hyperlink r:id="rId16" ref="G111"/>
    <hyperlink r:id="rId17" ref="G112"/>
  </hyperlinks>
  <drawing r:id="rId18"/>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4.71"/>
    <col customWidth="1" min="3" max="7" width="72.43"/>
  </cols>
  <sheetData>
    <row r="1">
      <c r="A1" s="1" t="s">
        <v>0</v>
      </c>
      <c r="D1" s="11"/>
      <c r="E1" s="11"/>
      <c r="F1" s="11"/>
      <c r="G1" s="11"/>
    </row>
    <row r="2">
      <c r="A2" s="6" t="str">
        <f>HYPERLINK("https://docs.google.com/forms/d/1WPdDJsTC_5d4N5b0mDpgSJmzwpliwg8oRtCHHp5iVrU/viewform?usp=send_form","This document has now migrated due to the amount of information within it. Please click anywhere on this text to sign up for edit access to the new one.  Any questions please email: justine@standbytaskforce.com.     Many thanks")</f>
        <v>This document has now migrated due to the amount of information within it. Please click anywhere on this text to sign up for edit access to the new one.  Any questions please email: justine@standbytaskforce.com.     Many thanks</v>
      </c>
      <c r="D2" s="11"/>
      <c r="E2" s="11"/>
      <c r="F2" s="11"/>
      <c r="G2" s="11"/>
    </row>
    <row r="3">
      <c r="A3" s="11" t="s">
        <v>1340</v>
      </c>
      <c r="B3" s="11" t="s">
        <v>1357</v>
      </c>
      <c r="C3" s="11" t="s">
        <v>1359</v>
      </c>
      <c r="D3" s="11"/>
      <c r="E3" s="11"/>
      <c r="F3" s="11"/>
      <c r="G3" s="11"/>
    </row>
    <row r="4">
      <c r="A4" s="15" t="s">
        <v>1360</v>
      </c>
      <c r="B4" s="15" t="s">
        <v>1361</v>
      </c>
      <c r="C4" s="15" t="s">
        <v>1362</v>
      </c>
      <c r="D4" s="15"/>
      <c r="E4" s="15"/>
      <c r="F4" s="15"/>
      <c r="G4" s="15"/>
    </row>
    <row r="5">
      <c r="A5" s="15" t="s">
        <v>1363</v>
      </c>
      <c r="B5" s="15" t="s">
        <v>1364</v>
      </c>
      <c r="C5" s="15" t="s">
        <v>1365</v>
      </c>
      <c r="D5" s="15"/>
      <c r="E5" s="15"/>
      <c r="F5" s="15"/>
      <c r="G5" s="15"/>
    </row>
    <row r="6">
      <c r="A6" s="17"/>
      <c r="B6" s="17"/>
      <c r="C6" s="17"/>
      <c r="D6" s="17"/>
      <c r="E6" s="17"/>
      <c r="F6" s="17"/>
      <c r="G6" s="17"/>
    </row>
    <row r="7">
      <c r="A7" s="17"/>
      <c r="B7" s="17"/>
      <c r="C7" s="17"/>
      <c r="D7" s="17"/>
      <c r="E7" s="17"/>
      <c r="F7" s="17"/>
      <c r="G7" s="17"/>
    </row>
    <row r="8">
      <c r="A8" s="17"/>
      <c r="B8" s="17"/>
      <c r="C8" s="17"/>
      <c r="D8" s="17"/>
      <c r="E8" s="17"/>
      <c r="F8" s="17"/>
      <c r="G8" s="17"/>
    </row>
    <row r="9">
      <c r="A9" s="17"/>
      <c r="B9" s="17"/>
      <c r="C9" s="17"/>
      <c r="D9" s="17"/>
      <c r="E9" s="17"/>
      <c r="F9" s="17"/>
      <c r="G9" s="17"/>
    </row>
    <row r="10">
      <c r="A10" s="17"/>
      <c r="B10" s="17"/>
      <c r="C10" s="17"/>
      <c r="D10" s="17"/>
      <c r="E10" s="17"/>
      <c r="F10" s="17"/>
      <c r="G10" s="17"/>
    </row>
    <row r="11">
      <c r="A11" s="17"/>
      <c r="B11" s="17"/>
      <c r="C11" s="17"/>
      <c r="D11" s="17"/>
      <c r="E11" s="17"/>
      <c r="F11" s="17"/>
      <c r="G11" s="17"/>
    </row>
    <row r="12">
      <c r="A12" s="17"/>
      <c r="B12" s="17"/>
      <c r="C12" s="17"/>
      <c r="D12" s="17"/>
      <c r="E12" s="17"/>
      <c r="F12" s="17"/>
      <c r="G12" s="17"/>
    </row>
    <row r="13">
      <c r="A13" s="17"/>
      <c r="B13" s="17"/>
      <c r="C13" s="17"/>
      <c r="D13" s="17"/>
      <c r="E13" s="17"/>
      <c r="F13" s="17"/>
      <c r="G13" s="17"/>
    </row>
    <row r="14">
      <c r="A14" s="17"/>
      <c r="B14" s="17"/>
      <c r="C14" s="17"/>
      <c r="D14" s="17"/>
      <c r="E14" s="17"/>
      <c r="F14" s="17"/>
      <c r="G14" s="17"/>
    </row>
    <row r="15">
      <c r="A15" s="17"/>
      <c r="B15" s="17"/>
      <c r="C15" s="17"/>
      <c r="D15" s="17"/>
      <c r="E15" s="17"/>
      <c r="F15" s="17"/>
      <c r="G15" s="17"/>
    </row>
    <row r="16">
      <c r="A16" s="17"/>
      <c r="B16" s="17"/>
      <c r="C16" s="17"/>
      <c r="D16" s="17"/>
      <c r="E16" s="17"/>
      <c r="F16" s="17"/>
      <c r="G16" s="17"/>
    </row>
    <row r="17">
      <c r="A17" s="17"/>
      <c r="B17" s="17"/>
      <c r="C17" s="17"/>
      <c r="D17" s="17"/>
      <c r="E17" s="17"/>
      <c r="F17" s="17"/>
      <c r="G17" s="17"/>
    </row>
    <row r="18">
      <c r="A18" s="17"/>
      <c r="B18" s="17"/>
      <c r="C18" s="17"/>
      <c r="D18" s="17"/>
      <c r="E18" s="17"/>
      <c r="F18" s="17"/>
      <c r="G18" s="17"/>
    </row>
    <row r="19">
      <c r="A19" s="17"/>
      <c r="B19" s="17"/>
      <c r="C19" s="17"/>
      <c r="D19" s="17"/>
      <c r="E19" s="17"/>
      <c r="F19" s="17"/>
      <c r="G19" s="17"/>
    </row>
    <row r="20">
      <c r="A20" s="17"/>
      <c r="B20" s="17"/>
      <c r="C20" s="17"/>
      <c r="D20" s="17"/>
      <c r="E20" s="17"/>
      <c r="F20" s="17"/>
      <c r="G20" s="17"/>
    </row>
    <row r="21">
      <c r="A21" s="17"/>
      <c r="B21" s="17"/>
      <c r="C21" s="17"/>
      <c r="D21" s="17"/>
      <c r="E21" s="17"/>
      <c r="F21" s="17"/>
      <c r="G21" s="17"/>
    </row>
    <row r="22">
      <c r="A22" s="17"/>
      <c r="B22" s="17"/>
      <c r="C22" s="17"/>
      <c r="D22" s="17"/>
      <c r="E22" s="17"/>
      <c r="F22" s="17"/>
      <c r="G22" s="17"/>
    </row>
    <row r="23">
      <c r="A23" s="17"/>
      <c r="B23" s="17"/>
      <c r="C23" s="17"/>
      <c r="D23" s="17"/>
      <c r="E23" s="17"/>
      <c r="F23" s="17"/>
      <c r="G23" s="17"/>
    </row>
    <row r="24">
      <c r="A24" s="17"/>
      <c r="B24" s="17"/>
      <c r="C24" s="17"/>
      <c r="D24" s="17"/>
      <c r="E24" s="17"/>
      <c r="F24" s="17"/>
      <c r="G24" s="17"/>
    </row>
    <row r="25">
      <c r="A25" s="17"/>
      <c r="B25" s="17"/>
      <c r="C25" s="17"/>
      <c r="D25" s="17"/>
      <c r="E25" s="17"/>
      <c r="F25" s="17"/>
      <c r="G25" s="17"/>
    </row>
    <row r="26">
      <c r="A26" s="17"/>
      <c r="B26" s="17"/>
      <c r="C26" s="17"/>
      <c r="D26" s="17"/>
      <c r="E26" s="17"/>
      <c r="F26" s="17"/>
      <c r="G26" s="17"/>
    </row>
    <row r="27">
      <c r="A27" s="17"/>
      <c r="B27" s="17"/>
      <c r="C27" s="17"/>
      <c r="D27" s="17"/>
      <c r="E27" s="17"/>
      <c r="F27" s="17"/>
      <c r="G27" s="17"/>
    </row>
    <row r="28">
      <c r="A28" s="17"/>
      <c r="B28" s="17"/>
      <c r="C28" s="17"/>
      <c r="D28" s="17"/>
      <c r="E28" s="17"/>
      <c r="F28" s="17"/>
      <c r="G28" s="17"/>
    </row>
    <row r="29">
      <c r="A29" s="17"/>
      <c r="B29" s="17"/>
      <c r="C29" s="17"/>
      <c r="D29" s="17"/>
      <c r="E29" s="17"/>
      <c r="F29" s="17"/>
      <c r="G29" s="17"/>
    </row>
    <row r="30">
      <c r="A30" s="17"/>
      <c r="B30" s="17"/>
      <c r="C30" s="17"/>
      <c r="D30" s="17"/>
      <c r="E30" s="17"/>
      <c r="F30" s="17"/>
      <c r="G30" s="17"/>
    </row>
    <row r="31">
      <c r="A31" s="17"/>
      <c r="B31" s="17"/>
      <c r="C31" s="17"/>
      <c r="D31" s="17"/>
      <c r="E31" s="17"/>
      <c r="F31" s="17"/>
      <c r="G31" s="17"/>
    </row>
    <row r="32">
      <c r="A32" s="17"/>
      <c r="B32" s="17"/>
      <c r="C32" s="17"/>
      <c r="D32" s="17"/>
      <c r="E32" s="17"/>
      <c r="F32" s="17"/>
      <c r="G32" s="17"/>
    </row>
    <row r="33">
      <c r="A33" s="17"/>
      <c r="B33" s="17"/>
      <c r="C33" s="17"/>
      <c r="D33" s="17"/>
      <c r="E33" s="17"/>
      <c r="F33" s="17"/>
      <c r="G33" s="17"/>
    </row>
    <row r="34">
      <c r="A34" s="17"/>
      <c r="B34" s="17"/>
      <c r="C34" s="17"/>
      <c r="D34" s="17"/>
      <c r="E34" s="17"/>
      <c r="F34" s="17"/>
      <c r="G34" s="17"/>
    </row>
    <row r="35">
      <c r="A35" s="17"/>
      <c r="B35" s="17"/>
      <c r="C35" s="17"/>
      <c r="D35" s="17"/>
      <c r="E35" s="17"/>
      <c r="F35" s="17"/>
      <c r="G35" s="17"/>
    </row>
    <row r="36">
      <c r="A36" s="17"/>
      <c r="B36" s="17"/>
      <c r="C36" s="17"/>
      <c r="D36" s="17"/>
      <c r="E36" s="17"/>
      <c r="F36" s="17"/>
      <c r="G36" s="17"/>
    </row>
    <row r="37">
      <c r="A37" s="17"/>
      <c r="B37" s="17"/>
      <c r="C37" s="17"/>
      <c r="D37" s="17"/>
      <c r="E37" s="17"/>
      <c r="F37" s="17"/>
      <c r="G37" s="17"/>
    </row>
    <row r="38">
      <c r="A38" s="17"/>
      <c r="B38" s="17"/>
      <c r="C38" s="17"/>
      <c r="D38" s="17"/>
      <c r="E38" s="17"/>
      <c r="F38" s="17"/>
      <c r="G38" s="17"/>
    </row>
    <row r="39">
      <c r="A39" s="17"/>
      <c r="B39" s="17"/>
      <c r="C39" s="17"/>
      <c r="D39" s="17"/>
      <c r="E39" s="17"/>
      <c r="F39" s="17"/>
      <c r="G39" s="17"/>
    </row>
    <row r="40">
      <c r="A40" s="17"/>
      <c r="B40" s="17"/>
      <c r="C40" s="17"/>
      <c r="D40" s="17"/>
      <c r="E40" s="17"/>
      <c r="F40" s="17"/>
      <c r="G40" s="17"/>
    </row>
    <row r="41">
      <c r="A41" s="17"/>
      <c r="B41" s="17"/>
      <c r="C41" s="17"/>
      <c r="D41" s="17"/>
      <c r="E41" s="17"/>
      <c r="F41" s="17"/>
      <c r="G41" s="17"/>
    </row>
    <row r="42">
      <c r="A42" s="17"/>
      <c r="B42" s="17"/>
      <c r="C42" s="17"/>
      <c r="D42" s="17"/>
      <c r="E42" s="17"/>
      <c r="F42" s="17"/>
      <c r="G42" s="17"/>
    </row>
    <row r="43">
      <c r="A43" s="17"/>
      <c r="B43" s="17"/>
      <c r="C43" s="17"/>
      <c r="D43" s="17"/>
      <c r="E43" s="17"/>
      <c r="F43" s="17"/>
      <c r="G43" s="17"/>
    </row>
    <row r="44">
      <c r="A44" s="17"/>
      <c r="B44" s="17"/>
      <c r="C44" s="17"/>
      <c r="D44" s="17"/>
      <c r="E44" s="17"/>
      <c r="F44" s="17"/>
      <c r="G44" s="17"/>
    </row>
    <row r="45">
      <c r="A45" s="17"/>
      <c r="B45" s="17"/>
      <c r="C45" s="17"/>
      <c r="D45" s="17"/>
      <c r="E45" s="17"/>
      <c r="F45" s="17"/>
      <c r="G45" s="17"/>
    </row>
    <row r="46">
      <c r="A46" s="17"/>
      <c r="B46" s="17"/>
      <c r="C46" s="17"/>
      <c r="D46" s="17"/>
      <c r="E46" s="17"/>
      <c r="F46" s="17"/>
      <c r="G46" s="17"/>
    </row>
    <row r="47">
      <c r="A47" s="17"/>
      <c r="B47" s="17"/>
      <c r="C47" s="17"/>
      <c r="D47" s="17"/>
      <c r="E47" s="17"/>
      <c r="F47" s="17"/>
      <c r="G47" s="17"/>
    </row>
    <row r="48">
      <c r="A48" s="17"/>
      <c r="B48" s="17"/>
      <c r="C48" s="17"/>
      <c r="D48" s="17"/>
      <c r="E48" s="17"/>
      <c r="F48" s="17"/>
      <c r="G48" s="17"/>
    </row>
    <row r="49">
      <c r="A49" s="17"/>
      <c r="B49" s="17"/>
      <c r="C49" s="17"/>
      <c r="D49" s="17"/>
      <c r="E49" s="17"/>
      <c r="F49" s="17"/>
      <c r="G49" s="17"/>
    </row>
    <row r="50">
      <c r="A50" s="17"/>
      <c r="B50" s="17"/>
      <c r="C50" s="17"/>
      <c r="D50" s="17"/>
      <c r="E50" s="17"/>
      <c r="F50" s="17"/>
      <c r="G50" s="17"/>
    </row>
    <row r="51">
      <c r="A51" s="17"/>
      <c r="B51" s="17"/>
      <c r="C51" s="17"/>
      <c r="D51" s="17"/>
      <c r="E51" s="17"/>
      <c r="F51" s="17"/>
      <c r="G51" s="17"/>
    </row>
    <row r="52">
      <c r="A52" s="17"/>
      <c r="B52" s="17"/>
      <c r="C52" s="17"/>
      <c r="D52" s="17"/>
      <c r="E52" s="17"/>
      <c r="F52" s="17"/>
      <c r="G52" s="17"/>
    </row>
    <row r="53">
      <c r="A53" s="17"/>
      <c r="B53" s="17"/>
      <c r="C53" s="17"/>
      <c r="D53" s="17"/>
      <c r="E53" s="17"/>
      <c r="F53" s="17"/>
      <c r="G53" s="17"/>
    </row>
    <row r="54">
      <c r="A54" s="17"/>
      <c r="B54" s="17"/>
      <c r="C54" s="17"/>
      <c r="D54" s="17"/>
      <c r="E54" s="17"/>
      <c r="F54" s="17"/>
      <c r="G54" s="17"/>
    </row>
    <row r="55">
      <c r="A55" s="17"/>
      <c r="B55" s="17"/>
      <c r="C55" s="17"/>
      <c r="D55" s="17"/>
      <c r="E55" s="17"/>
      <c r="F55" s="17"/>
      <c r="G55" s="17"/>
    </row>
    <row r="56">
      <c r="A56" s="17"/>
      <c r="B56" s="17"/>
      <c r="C56" s="17"/>
      <c r="D56" s="17"/>
      <c r="E56" s="17"/>
      <c r="F56" s="17"/>
      <c r="G56" s="17"/>
    </row>
    <row r="57">
      <c r="A57" s="17"/>
      <c r="B57" s="17"/>
      <c r="C57" s="17"/>
      <c r="D57" s="17"/>
      <c r="E57" s="17"/>
      <c r="F57" s="17"/>
      <c r="G57" s="17"/>
    </row>
    <row r="58">
      <c r="A58" s="17"/>
      <c r="B58" s="17"/>
      <c r="C58" s="17"/>
      <c r="D58" s="17"/>
      <c r="E58" s="17"/>
      <c r="F58" s="17"/>
      <c r="G58" s="17"/>
    </row>
    <row r="59">
      <c r="A59" s="17"/>
      <c r="B59" s="17"/>
      <c r="C59" s="17"/>
      <c r="D59" s="17"/>
      <c r="E59" s="17"/>
      <c r="F59" s="17"/>
      <c r="G59" s="17"/>
    </row>
    <row r="60">
      <c r="A60" s="17"/>
      <c r="B60" s="17"/>
      <c r="C60" s="17"/>
      <c r="D60" s="17"/>
      <c r="E60" s="17"/>
      <c r="F60" s="17"/>
      <c r="G60" s="17"/>
    </row>
    <row r="61">
      <c r="A61" s="17"/>
      <c r="B61" s="17"/>
      <c r="C61" s="17"/>
      <c r="D61" s="17"/>
      <c r="E61" s="17"/>
      <c r="F61" s="17"/>
      <c r="G61" s="17"/>
    </row>
    <row r="62">
      <c r="A62" s="17"/>
      <c r="B62" s="17"/>
      <c r="C62" s="17"/>
      <c r="D62" s="17"/>
      <c r="E62" s="17"/>
      <c r="F62" s="17"/>
      <c r="G62" s="17"/>
    </row>
    <row r="63">
      <c r="A63" s="17"/>
      <c r="B63" s="17"/>
      <c r="C63" s="17"/>
      <c r="D63" s="17"/>
      <c r="E63" s="17"/>
      <c r="F63" s="17"/>
      <c r="G63" s="17"/>
    </row>
    <row r="64">
      <c r="A64" s="17"/>
      <c r="B64" s="17"/>
      <c r="C64" s="17"/>
      <c r="D64" s="17"/>
      <c r="E64" s="17"/>
      <c r="F64" s="17"/>
      <c r="G64" s="17"/>
    </row>
    <row r="65">
      <c r="A65" s="17"/>
      <c r="B65" s="17"/>
      <c r="C65" s="17"/>
      <c r="D65" s="17"/>
      <c r="E65" s="17"/>
      <c r="F65" s="17"/>
      <c r="G65" s="17"/>
    </row>
    <row r="66">
      <c r="A66" s="17"/>
      <c r="B66" s="17"/>
      <c r="C66" s="17"/>
      <c r="D66" s="17"/>
      <c r="E66" s="17"/>
      <c r="F66" s="17"/>
      <c r="G66" s="17"/>
    </row>
    <row r="67">
      <c r="A67" s="17"/>
      <c r="B67" s="17"/>
      <c r="C67" s="17"/>
      <c r="D67" s="17"/>
      <c r="E67" s="17"/>
      <c r="F67" s="17"/>
      <c r="G67" s="17"/>
    </row>
    <row r="68">
      <c r="A68" s="17"/>
      <c r="B68" s="17"/>
      <c r="C68" s="17"/>
      <c r="D68" s="17"/>
      <c r="E68" s="17"/>
      <c r="F68" s="17"/>
      <c r="G68" s="17"/>
    </row>
    <row r="69">
      <c r="A69" s="17"/>
      <c r="B69" s="17"/>
      <c r="C69" s="17"/>
      <c r="D69" s="17"/>
      <c r="E69" s="17"/>
      <c r="F69" s="17"/>
      <c r="G69" s="17"/>
    </row>
    <row r="70">
      <c r="A70" s="17"/>
      <c r="B70" s="17"/>
      <c r="C70" s="17"/>
      <c r="D70" s="17"/>
      <c r="E70" s="17"/>
      <c r="F70" s="17"/>
      <c r="G70" s="17"/>
    </row>
    <row r="71">
      <c r="A71" s="17"/>
      <c r="B71" s="17"/>
      <c r="C71" s="17"/>
      <c r="D71" s="17"/>
      <c r="E71" s="17"/>
      <c r="F71" s="17"/>
      <c r="G71" s="17"/>
    </row>
    <row r="72">
      <c r="A72" s="17"/>
      <c r="B72" s="17"/>
      <c r="C72" s="17"/>
      <c r="D72" s="17"/>
      <c r="E72" s="17"/>
      <c r="F72" s="17"/>
      <c r="G72" s="17"/>
    </row>
    <row r="73">
      <c r="A73" s="17"/>
      <c r="B73" s="17"/>
      <c r="C73" s="17"/>
      <c r="D73" s="17"/>
      <c r="E73" s="17"/>
      <c r="F73" s="17"/>
      <c r="G73" s="17"/>
    </row>
    <row r="74">
      <c r="A74" s="17"/>
      <c r="B74" s="17"/>
      <c r="C74" s="17"/>
      <c r="D74" s="17"/>
      <c r="E74" s="17"/>
      <c r="F74" s="17"/>
      <c r="G74" s="17"/>
    </row>
    <row r="75">
      <c r="A75" s="17"/>
      <c r="B75" s="17"/>
      <c r="C75" s="17"/>
      <c r="D75" s="17"/>
      <c r="E75" s="17"/>
      <c r="F75" s="17"/>
      <c r="G75" s="17"/>
    </row>
    <row r="76">
      <c r="A76" s="17"/>
      <c r="B76" s="17"/>
      <c r="C76" s="17"/>
      <c r="D76" s="17"/>
      <c r="E76" s="17"/>
      <c r="F76" s="17"/>
      <c r="G76" s="17"/>
    </row>
    <row r="77">
      <c r="A77" s="17"/>
      <c r="B77" s="17"/>
      <c r="C77" s="17"/>
      <c r="D77" s="17"/>
      <c r="E77" s="17"/>
      <c r="F77" s="17"/>
      <c r="G77" s="17"/>
    </row>
    <row r="78">
      <c r="A78" s="17"/>
      <c r="B78" s="17"/>
      <c r="C78" s="17"/>
      <c r="D78" s="17"/>
      <c r="E78" s="17"/>
      <c r="F78" s="17"/>
      <c r="G78" s="17"/>
    </row>
    <row r="79">
      <c r="A79" s="17"/>
      <c r="B79" s="17"/>
      <c r="C79" s="17"/>
      <c r="D79" s="17"/>
      <c r="E79" s="17"/>
      <c r="F79" s="17"/>
      <c r="G79" s="17"/>
    </row>
    <row r="80">
      <c r="A80" s="17"/>
      <c r="B80" s="17"/>
      <c r="C80" s="17"/>
      <c r="D80" s="17"/>
      <c r="E80" s="17"/>
      <c r="F80" s="17"/>
      <c r="G80" s="17"/>
    </row>
    <row r="81">
      <c r="A81" s="17"/>
      <c r="B81" s="17"/>
      <c r="C81" s="17"/>
      <c r="D81" s="17"/>
      <c r="E81" s="17"/>
      <c r="F81" s="17"/>
      <c r="G81" s="17"/>
    </row>
    <row r="82">
      <c r="A82" s="17"/>
      <c r="B82" s="17"/>
      <c r="C82" s="17"/>
      <c r="D82" s="17"/>
      <c r="E82" s="17"/>
      <c r="F82" s="17"/>
      <c r="G82" s="17"/>
    </row>
    <row r="83">
      <c r="A83" s="17"/>
      <c r="B83" s="17"/>
      <c r="C83" s="17"/>
      <c r="D83" s="17"/>
      <c r="E83" s="17"/>
      <c r="F83" s="17"/>
      <c r="G83" s="17"/>
    </row>
    <row r="84">
      <c r="A84" s="17"/>
      <c r="B84" s="17"/>
      <c r="C84" s="17"/>
      <c r="D84" s="17"/>
      <c r="E84" s="17"/>
      <c r="F84" s="17"/>
      <c r="G84" s="17"/>
    </row>
    <row r="85">
      <c r="A85" s="17"/>
      <c r="B85" s="17"/>
      <c r="C85" s="17"/>
      <c r="D85" s="17"/>
      <c r="E85" s="17"/>
      <c r="F85" s="17"/>
      <c r="G85" s="17"/>
    </row>
    <row r="86">
      <c r="A86" s="17"/>
      <c r="B86" s="17"/>
      <c r="C86" s="17"/>
      <c r="D86" s="17"/>
      <c r="E86" s="17"/>
      <c r="F86" s="17"/>
      <c r="G86" s="17"/>
    </row>
    <row r="87">
      <c r="A87" s="17"/>
      <c r="B87" s="17"/>
      <c r="C87" s="17"/>
      <c r="D87" s="17"/>
      <c r="E87" s="17"/>
      <c r="F87" s="17"/>
      <c r="G87" s="17"/>
    </row>
    <row r="88">
      <c r="A88" s="17"/>
      <c r="B88" s="17"/>
      <c r="C88" s="17"/>
      <c r="D88" s="17"/>
      <c r="E88" s="17"/>
      <c r="F88" s="17"/>
      <c r="G88" s="17"/>
    </row>
    <row r="89">
      <c r="A89" s="17"/>
      <c r="B89" s="17"/>
      <c r="C89" s="17"/>
      <c r="D89" s="17"/>
      <c r="E89" s="17"/>
      <c r="F89" s="17"/>
      <c r="G89" s="17"/>
    </row>
    <row r="90">
      <c r="A90" s="17"/>
      <c r="B90" s="17"/>
      <c r="C90" s="17"/>
      <c r="D90" s="17"/>
      <c r="E90" s="17"/>
      <c r="F90" s="17"/>
      <c r="G90" s="17"/>
    </row>
    <row r="91">
      <c r="A91" s="17"/>
      <c r="B91" s="17"/>
      <c r="C91" s="17"/>
      <c r="D91" s="17"/>
      <c r="E91" s="17"/>
      <c r="F91" s="17"/>
      <c r="G91" s="17"/>
    </row>
    <row r="92">
      <c r="A92" s="17"/>
      <c r="B92" s="17"/>
      <c r="C92" s="17"/>
      <c r="D92" s="17"/>
      <c r="E92" s="17"/>
      <c r="F92" s="17"/>
      <c r="G92" s="17"/>
    </row>
    <row r="93">
      <c r="A93" s="17"/>
      <c r="B93" s="17"/>
      <c r="C93" s="17"/>
      <c r="D93" s="17"/>
      <c r="E93" s="17"/>
      <c r="F93" s="17"/>
      <c r="G93" s="17"/>
    </row>
    <row r="94">
      <c r="A94" s="17"/>
      <c r="B94" s="17"/>
      <c r="C94" s="17"/>
      <c r="D94" s="17"/>
      <c r="E94" s="17"/>
      <c r="F94" s="17"/>
      <c r="G94" s="17"/>
    </row>
    <row r="95">
      <c r="A95" s="17"/>
      <c r="B95" s="17"/>
      <c r="C95" s="17"/>
      <c r="D95" s="17"/>
      <c r="E95" s="17"/>
      <c r="F95" s="17"/>
      <c r="G95" s="17"/>
    </row>
    <row r="96">
      <c r="A96" s="17"/>
      <c r="B96" s="17"/>
      <c r="C96" s="17"/>
      <c r="D96" s="17"/>
      <c r="E96" s="17"/>
      <c r="F96" s="17"/>
      <c r="G96" s="17"/>
    </row>
    <row r="97">
      <c r="A97" s="17"/>
      <c r="B97" s="17"/>
      <c r="C97" s="17"/>
      <c r="D97" s="17"/>
      <c r="E97" s="17"/>
      <c r="F97" s="17"/>
      <c r="G97" s="17"/>
    </row>
    <row r="98">
      <c r="A98" s="17"/>
      <c r="B98" s="17"/>
      <c r="C98" s="17"/>
      <c r="D98" s="17"/>
      <c r="E98" s="17"/>
      <c r="F98" s="17"/>
      <c r="G98" s="17"/>
    </row>
    <row r="99">
      <c r="A99" s="17"/>
      <c r="B99" s="17"/>
      <c r="C99" s="17"/>
      <c r="D99" s="17"/>
      <c r="E99" s="17"/>
      <c r="F99" s="17"/>
      <c r="G99" s="17"/>
    </row>
    <row r="100">
      <c r="A100" s="17"/>
      <c r="B100" s="17"/>
      <c r="C100" s="17"/>
      <c r="D100" s="17"/>
      <c r="E100" s="17"/>
      <c r="F100" s="17"/>
      <c r="G100" s="17"/>
    </row>
    <row r="101">
      <c r="A101" s="17"/>
      <c r="B101" s="17"/>
      <c r="C101" s="17"/>
      <c r="D101" s="17"/>
      <c r="E101" s="17"/>
      <c r="F101" s="17"/>
      <c r="G101" s="17"/>
    </row>
    <row r="102">
      <c r="A102" s="17"/>
      <c r="B102" s="17"/>
      <c r="C102" s="17"/>
      <c r="D102" s="17"/>
      <c r="E102" s="17"/>
      <c r="F102" s="17"/>
      <c r="G102" s="17"/>
    </row>
    <row r="103">
      <c r="A103" s="17"/>
      <c r="B103" s="17"/>
      <c r="C103" s="17"/>
      <c r="D103" s="17"/>
      <c r="E103" s="17"/>
      <c r="F103" s="17"/>
      <c r="G103" s="17"/>
    </row>
    <row r="104">
      <c r="A104" s="17"/>
      <c r="B104" s="17"/>
      <c r="C104" s="17"/>
      <c r="D104" s="17"/>
      <c r="E104" s="17"/>
      <c r="F104" s="17"/>
      <c r="G104" s="17"/>
    </row>
    <row r="105">
      <c r="A105" s="17"/>
      <c r="B105" s="17"/>
      <c r="C105" s="17"/>
      <c r="D105" s="17"/>
      <c r="E105" s="17"/>
      <c r="F105" s="17"/>
      <c r="G105" s="17"/>
    </row>
    <row r="106">
      <c r="A106" s="17"/>
      <c r="B106" s="17"/>
      <c r="C106" s="17"/>
      <c r="D106" s="17"/>
      <c r="E106" s="17"/>
      <c r="F106" s="17"/>
      <c r="G106" s="17"/>
    </row>
    <row r="107">
      <c r="A107" s="17"/>
      <c r="B107" s="17"/>
      <c r="C107" s="17"/>
      <c r="D107" s="17"/>
      <c r="E107" s="17"/>
      <c r="F107" s="17"/>
      <c r="G107" s="17"/>
    </row>
    <row r="108">
      <c r="A108" s="17"/>
      <c r="B108" s="17"/>
      <c r="C108" s="17"/>
      <c r="D108" s="17"/>
      <c r="E108" s="17"/>
      <c r="F108" s="17"/>
      <c r="G108" s="17"/>
    </row>
    <row r="109">
      <c r="A109" s="17"/>
      <c r="B109" s="17"/>
      <c r="C109" s="17"/>
      <c r="D109" s="17"/>
      <c r="E109" s="17"/>
      <c r="F109" s="17"/>
      <c r="G109" s="17"/>
    </row>
    <row r="110">
      <c r="A110" s="17"/>
      <c r="B110" s="17"/>
      <c r="C110" s="17"/>
      <c r="D110" s="17"/>
      <c r="E110" s="17"/>
      <c r="F110" s="17"/>
      <c r="G110" s="17"/>
    </row>
    <row r="111">
      <c r="A111" s="17"/>
      <c r="B111" s="17"/>
      <c r="C111" s="17"/>
      <c r="D111" s="17"/>
      <c r="E111" s="17"/>
      <c r="F111" s="17"/>
      <c r="G111" s="17"/>
    </row>
    <row r="112">
      <c r="A112" s="17"/>
      <c r="B112" s="17"/>
      <c r="C112" s="17"/>
      <c r="D112" s="17"/>
      <c r="E112" s="17"/>
      <c r="F112" s="17"/>
      <c r="G112" s="17"/>
    </row>
    <row r="113">
      <c r="A113" s="17"/>
      <c r="B113" s="17"/>
      <c r="C113" s="17"/>
      <c r="D113" s="17"/>
      <c r="E113" s="17"/>
      <c r="F113" s="17"/>
      <c r="G113" s="17"/>
    </row>
    <row r="114">
      <c r="A114" s="17"/>
      <c r="B114" s="17"/>
      <c r="C114" s="17"/>
      <c r="D114" s="17"/>
      <c r="E114" s="17"/>
      <c r="F114" s="17"/>
      <c r="G114" s="17"/>
    </row>
    <row r="115">
      <c r="A115" s="17"/>
      <c r="B115" s="17"/>
      <c r="C115" s="17"/>
      <c r="D115" s="17"/>
      <c r="E115" s="17"/>
      <c r="F115" s="17"/>
      <c r="G115" s="17"/>
    </row>
    <row r="116">
      <c r="A116" s="17"/>
      <c r="B116" s="17"/>
      <c r="C116" s="17"/>
      <c r="D116" s="17"/>
      <c r="E116" s="17"/>
      <c r="F116" s="17"/>
      <c r="G116" s="17"/>
    </row>
    <row r="117">
      <c r="A117" s="17"/>
      <c r="B117" s="17"/>
      <c r="C117" s="17"/>
      <c r="D117" s="17"/>
      <c r="E117" s="17"/>
      <c r="F117" s="17"/>
      <c r="G117" s="17"/>
    </row>
    <row r="118">
      <c r="A118" s="17"/>
      <c r="B118" s="17"/>
      <c r="C118" s="17"/>
      <c r="D118" s="17"/>
      <c r="E118" s="17"/>
      <c r="F118" s="17"/>
      <c r="G118" s="17"/>
    </row>
    <row r="119">
      <c r="A119" s="17"/>
      <c r="B119" s="17"/>
      <c r="C119" s="17"/>
      <c r="D119" s="17"/>
      <c r="E119" s="17"/>
      <c r="F119" s="17"/>
      <c r="G119" s="17"/>
    </row>
    <row r="120">
      <c r="A120" s="17"/>
      <c r="B120" s="17"/>
      <c r="C120" s="17"/>
      <c r="D120" s="17"/>
      <c r="E120" s="17"/>
      <c r="F120" s="17"/>
      <c r="G120" s="17"/>
    </row>
    <row r="121">
      <c r="A121" s="17"/>
      <c r="B121" s="17"/>
      <c r="C121" s="17"/>
      <c r="D121" s="17"/>
      <c r="E121" s="17"/>
      <c r="F121" s="17"/>
      <c r="G121" s="17"/>
    </row>
    <row r="122">
      <c r="A122" s="17"/>
      <c r="B122" s="17"/>
      <c r="C122" s="17"/>
      <c r="D122" s="17"/>
      <c r="E122" s="17"/>
      <c r="F122" s="17"/>
      <c r="G122" s="17"/>
    </row>
    <row r="123">
      <c r="A123" s="17"/>
      <c r="B123" s="17"/>
      <c r="C123" s="17"/>
      <c r="D123" s="17"/>
      <c r="E123" s="17"/>
      <c r="F123" s="17"/>
      <c r="G123" s="17"/>
    </row>
    <row r="124">
      <c r="A124" s="17"/>
      <c r="B124" s="17"/>
      <c r="C124" s="17"/>
      <c r="D124" s="17"/>
      <c r="E124" s="17"/>
      <c r="F124" s="17"/>
      <c r="G124" s="17"/>
    </row>
    <row r="125">
      <c r="A125" s="17"/>
      <c r="B125" s="17"/>
      <c r="C125" s="17"/>
      <c r="D125" s="17"/>
      <c r="E125" s="17"/>
      <c r="F125" s="17"/>
      <c r="G125" s="17"/>
    </row>
    <row r="126">
      <c r="A126" s="17"/>
      <c r="B126" s="17"/>
      <c r="C126" s="17"/>
      <c r="D126" s="17"/>
      <c r="E126" s="17"/>
      <c r="F126" s="17"/>
      <c r="G126" s="17"/>
    </row>
    <row r="127">
      <c r="A127" s="17"/>
      <c r="B127" s="17"/>
      <c r="C127" s="17"/>
      <c r="D127" s="17"/>
      <c r="E127" s="17"/>
      <c r="F127" s="17"/>
      <c r="G127" s="17"/>
    </row>
    <row r="128">
      <c r="A128" s="17"/>
      <c r="B128" s="17"/>
      <c r="C128" s="17"/>
      <c r="D128" s="17"/>
      <c r="E128" s="17"/>
      <c r="F128" s="17"/>
      <c r="G128" s="17"/>
    </row>
    <row r="129">
      <c r="A129" s="17"/>
      <c r="B129" s="17"/>
      <c r="C129" s="17"/>
      <c r="D129" s="17"/>
      <c r="E129" s="17"/>
      <c r="F129" s="17"/>
      <c r="G129" s="17"/>
    </row>
    <row r="130">
      <c r="A130" s="17"/>
      <c r="B130" s="17"/>
      <c r="C130" s="17"/>
      <c r="D130" s="17"/>
      <c r="E130" s="17"/>
      <c r="F130" s="17"/>
      <c r="G130" s="17"/>
    </row>
    <row r="131">
      <c r="A131" s="17"/>
      <c r="B131" s="17"/>
      <c r="C131" s="17"/>
      <c r="D131" s="17"/>
      <c r="E131" s="17"/>
      <c r="F131" s="17"/>
      <c r="G131" s="17"/>
    </row>
    <row r="132">
      <c r="A132" s="17"/>
      <c r="B132" s="17"/>
      <c r="C132" s="17"/>
      <c r="D132" s="17"/>
      <c r="E132" s="17"/>
      <c r="F132" s="17"/>
      <c r="G132" s="17"/>
    </row>
    <row r="133">
      <c r="A133" s="17"/>
      <c r="B133" s="17"/>
      <c r="C133" s="17"/>
      <c r="D133" s="17"/>
      <c r="E133" s="17"/>
      <c r="F133" s="17"/>
      <c r="G133" s="17"/>
    </row>
    <row r="134">
      <c r="A134" s="17"/>
      <c r="B134" s="17"/>
      <c r="C134" s="17"/>
      <c r="D134" s="17"/>
      <c r="E134" s="17"/>
      <c r="F134" s="17"/>
      <c r="G134" s="17"/>
    </row>
    <row r="135">
      <c r="A135" s="17"/>
      <c r="B135" s="17"/>
      <c r="C135" s="17"/>
      <c r="D135" s="17"/>
      <c r="E135" s="17"/>
      <c r="F135" s="17"/>
      <c r="G135" s="17"/>
    </row>
    <row r="136">
      <c r="A136" s="17"/>
      <c r="B136" s="17"/>
      <c r="C136" s="17"/>
      <c r="D136" s="17"/>
      <c r="E136" s="17"/>
      <c r="F136" s="17"/>
      <c r="G136" s="17"/>
    </row>
    <row r="137">
      <c r="A137" s="17"/>
      <c r="B137" s="17"/>
      <c r="C137" s="17"/>
      <c r="D137" s="17"/>
      <c r="E137" s="17"/>
      <c r="F137" s="17"/>
      <c r="G137" s="17"/>
    </row>
    <row r="138">
      <c r="A138" s="17"/>
      <c r="B138" s="17"/>
      <c r="C138" s="17"/>
      <c r="D138" s="17"/>
      <c r="E138" s="17"/>
      <c r="F138" s="17"/>
      <c r="G138" s="17"/>
    </row>
    <row r="139">
      <c r="A139" s="17"/>
      <c r="B139" s="17"/>
      <c r="C139" s="17"/>
      <c r="D139" s="17"/>
      <c r="E139" s="17"/>
      <c r="F139" s="17"/>
      <c r="G139" s="17"/>
    </row>
    <row r="140">
      <c r="A140" s="17"/>
      <c r="B140" s="17"/>
      <c r="C140" s="17"/>
      <c r="D140" s="17"/>
      <c r="E140" s="17"/>
      <c r="F140" s="17"/>
      <c r="G140" s="17"/>
    </row>
    <row r="141">
      <c r="A141" s="17"/>
      <c r="B141" s="17"/>
      <c r="C141" s="17"/>
      <c r="D141" s="17"/>
      <c r="E141" s="17"/>
      <c r="F141" s="17"/>
      <c r="G141" s="17"/>
    </row>
    <row r="142">
      <c r="A142" s="17"/>
      <c r="B142" s="17"/>
      <c r="C142" s="17"/>
      <c r="D142" s="17"/>
      <c r="E142" s="17"/>
      <c r="F142" s="17"/>
      <c r="G142" s="17"/>
    </row>
    <row r="143">
      <c r="A143" s="17"/>
      <c r="B143" s="17"/>
      <c r="C143" s="17"/>
      <c r="D143" s="17"/>
      <c r="E143" s="17"/>
      <c r="F143" s="17"/>
      <c r="G143" s="17"/>
    </row>
    <row r="144">
      <c r="A144" s="17"/>
      <c r="B144" s="17"/>
      <c r="C144" s="17"/>
      <c r="D144" s="17"/>
      <c r="E144" s="17"/>
      <c r="F144" s="17"/>
      <c r="G144" s="17"/>
    </row>
    <row r="145">
      <c r="A145" s="17"/>
      <c r="B145" s="17"/>
      <c r="C145" s="17"/>
      <c r="D145" s="17"/>
      <c r="E145" s="17"/>
      <c r="F145" s="17"/>
      <c r="G145" s="17"/>
    </row>
    <row r="146">
      <c r="A146" s="17"/>
      <c r="B146" s="17"/>
      <c r="C146" s="17"/>
      <c r="D146" s="17"/>
      <c r="E146" s="17"/>
      <c r="F146" s="17"/>
      <c r="G146" s="17"/>
    </row>
    <row r="147">
      <c r="A147" s="17"/>
      <c r="B147" s="17"/>
      <c r="C147" s="17"/>
      <c r="D147" s="17"/>
      <c r="E147" s="17"/>
      <c r="F147" s="17"/>
      <c r="G147" s="17"/>
    </row>
    <row r="148">
      <c r="A148" s="17"/>
      <c r="B148" s="17"/>
      <c r="C148" s="17"/>
      <c r="D148" s="17"/>
      <c r="E148" s="17"/>
      <c r="F148" s="17"/>
      <c r="G148" s="17"/>
    </row>
    <row r="149">
      <c r="A149" s="17"/>
      <c r="B149" s="17"/>
      <c r="C149" s="17"/>
      <c r="D149" s="17"/>
      <c r="E149" s="17"/>
      <c r="F149" s="17"/>
      <c r="G149" s="17"/>
    </row>
    <row r="150">
      <c r="A150" s="17"/>
      <c r="B150" s="17"/>
      <c r="C150" s="17"/>
      <c r="D150" s="17"/>
      <c r="E150" s="17"/>
      <c r="F150" s="17"/>
      <c r="G150" s="17"/>
    </row>
    <row r="151">
      <c r="A151" s="17"/>
      <c r="B151" s="17"/>
      <c r="C151" s="17"/>
      <c r="D151" s="17"/>
      <c r="E151" s="17"/>
      <c r="F151" s="17"/>
      <c r="G151" s="17"/>
    </row>
    <row r="152">
      <c r="A152" s="17"/>
      <c r="B152" s="17"/>
      <c r="C152" s="17"/>
      <c r="D152" s="17"/>
      <c r="E152" s="17"/>
      <c r="F152" s="17"/>
      <c r="G152" s="17"/>
    </row>
    <row r="153">
      <c r="A153" s="17"/>
      <c r="B153" s="17"/>
      <c r="C153" s="17"/>
      <c r="D153" s="17"/>
      <c r="E153" s="17"/>
      <c r="F153" s="17"/>
      <c r="G153" s="17"/>
    </row>
    <row r="154">
      <c r="A154" s="17"/>
      <c r="B154" s="17"/>
      <c r="C154" s="17"/>
      <c r="D154" s="17"/>
      <c r="E154" s="17"/>
      <c r="F154" s="17"/>
      <c r="G154" s="17"/>
    </row>
    <row r="155">
      <c r="A155" s="17"/>
      <c r="B155" s="17"/>
      <c r="C155" s="17"/>
      <c r="D155" s="17"/>
      <c r="E155" s="17"/>
      <c r="F155" s="17"/>
      <c r="G155" s="17"/>
    </row>
    <row r="156">
      <c r="A156" s="17"/>
      <c r="B156" s="17"/>
      <c r="C156" s="17"/>
      <c r="D156" s="17"/>
      <c r="E156" s="17"/>
      <c r="F156" s="17"/>
      <c r="G156" s="17"/>
    </row>
    <row r="157">
      <c r="A157" s="17"/>
      <c r="B157" s="17"/>
      <c r="C157" s="17"/>
      <c r="D157" s="17"/>
      <c r="E157" s="17"/>
      <c r="F157" s="17"/>
      <c r="G157" s="17"/>
    </row>
    <row r="158">
      <c r="A158" s="17"/>
      <c r="B158" s="17"/>
      <c r="C158" s="17"/>
      <c r="D158" s="17"/>
      <c r="E158" s="17"/>
      <c r="F158" s="17"/>
      <c r="G158" s="17"/>
    </row>
    <row r="159">
      <c r="A159" s="17"/>
      <c r="B159" s="17"/>
      <c r="C159" s="17"/>
      <c r="D159" s="17"/>
      <c r="E159" s="17"/>
      <c r="F159" s="17"/>
      <c r="G159" s="17"/>
    </row>
    <row r="160">
      <c r="A160" s="17"/>
      <c r="B160" s="17"/>
      <c r="C160" s="17"/>
      <c r="D160" s="17"/>
      <c r="E160" s="17"/>
      <c r="F160" s="17"/>
      <c r="G160" s="17"/>
    </row>
    <row r="161">
      <c r="A161" s="17"/>
      <c r="B161" s="17"/>
      <c r="C161" s="17"/>
      <c r="D161" s="17"/>
      <c r="E161" s="17"/>
      <c r="F161" s="17"/>
      <c r="G161" s="17"/>
    </row>
    <row r="162">
      <c r="A162" s="17"/>
      <c r="B162" s="17"/>
      <c r="C162" s="17"/>
      <c r="D162" s="17"/>
      <c r="E162" s="17"/>
      <c r="F162" s="17"/>
      <c r="G162" s="17"/>
    </row>
    <row r="163">
      <c r="A163" s="17"/>
      <c r="B163" s="17"/>
      <c r="C163" s="17"/>
      <c r="D163" s="17"/>
      <c r="E163" s="17"/>
      <c r="F163" s="17"/>
      <c r="G163" s="17"/>
    </row>
    <row r="164">
      <c r="A164" s="17"/>
      <c r="B164" s="17"/>
      <c r="C164" s="17"/>
      <c r="D164" s="17"/>
      <c r="E164" s="17"/>
      <c r="F164" s="17"/>
      <c r="G164" s="17"/>
    </row>
    <row r="165">
      <c r="A165" s="17"/>
      <c r="B165" s="17"/>
      <c r="C165" s="17"/>
      <c r="D165" s="17"/>
      <c r="E165" s="17"/>
      <c r="F165" s="17"/>
      <c r="G165" s="17"/>
    </row>
    <row r="166">
      <c r="A166" s="17"/>
      <c r="B166" s="17"/>
      <c r="C166" s="17"/>
      <c r="D166" s="17"/>
      <c r="E166" s="17"/>
      <c r="F166" s="17"/>
      <c r="G166" s="17"/>
    </row>
    <row r="167">
      <c r="A167" s="17"/>
      <c r="B167" s="17"/>
      <c r="C167" s="17"/>
      <c r="D167" s="17"/>
      <c r="E167" s="17"/>
      <c r="F167" s="17"/>
      <c r="G167" s="17"/>
    </row>
    <row r="168">
      <c r="A168" s="17"/>
      <c r="B168" s="17"/>
      <c r="C168" s="17"/>
      <c r="D168" s="17"/>
      <c r="E168" s="17"/>
      <c r="F168" s="17"/>
      <c r="G168" s="17"/>
    </row>
    <row r="169">
      <c r="A169" s="17"/>
      <c r="B169" s="17"/>
      <c r="C169" s="17"/>
      <c r="D169" s="17"/>
      <c r="E169" s="17"/>
      <c r="F169" s="17"/>
      <c r="G169" s="17"/>
    </row>
    <row r="170">
      <c r="A170" s="17"/>
      <c r="B170" s="17"/>
      <c r="C170" s="17"/>
      <c r="D170" s="17"/>
      <c r="E170" s="17"/>
      <c r="F170" s="17"/>
      <c r="G170" s="17"/>
    </row>
    <row r="171">
      <c r="A171" s="17"/>
      <c r="B171" s="17"/>
      <c r="C171" s="17"/>
      <c r="D171" s="17"/>
      <c r="E171" s="17"/>
      <c r="F171" s="17"/>
      <c r="G171" s="17"/>
    </row>
    <row r="172">
      <c r="A172" s="17"/>
      <c r="B172" s="17"/>
      <c r="C172" s="17"/>
      <c r="D172" s="17"/>
      <c r="E172" s="17"/>
      <c r="F172" s="17"/>
      <c r="G172" s="17"/>
    </row>
    <row r="173">
      <c r="A173" s="17"/>
      <c r="B173" s="17"/>
      <c r="C173" s="17"/>
      <c r="D173" s="17"/>
      <c r="E173" s="17"/>
      <c r="F173" s="17"/>
      <c r="G173" s="17"/>
    </row>
    <row r="174">
      <c r="A174" s="17"/>
      <c r="B174" s="17"/>
      <c r="C174" s="17"/>
      <c r="D174" s="17"/>
      <c r="E174" s="17"/>
      <c r="F174" s="17"/>
      <c r="G174" s="17"/>
    </row>
    <row r="175">
      <c r="A175" s="17"/>
      <c r="B175" s="17"/>
      <c r="C175" s="17"/>
      <c r="D175" s="17"/>
      <c r="E175" s="17"/>
      <c r="F175" s="17"/>
      <c r="G175" s="17"/>
    </row>
    <row r="176">
      <c r="A176" s="17"/>
      <c r="B176" s="17"/>
      <c r="C176" s="17"/>
      <c r="D176" s="17"/>
      <c r="E176" s="17"/>
      <c r="F176" s="17"/>
      <c r="G176" s="17"/>
    </row>
    <row r="177">
      <c r="A177" s="17"/>
      <c r="B177" s="17"/>
      <c r="C177" s="17"/>
      <c r="D177" s="17"/>
      <c r="E177" s="17"/>
      <c r="F177" s="17"/>
      <c r="G177" s="17"/>
    </row>
    <row r="178">
      <c r="A178" s="17"/>
      <c r="B178" s="17"/>
      <c r="C178" s="17"/>
      <c r="D178" s="17"/>
      <c r="E178" s="17"/>
      <c r="F178" s="17"/>
      <c r="G178" s="17"/>
    </row>
    <row r="179">
      <c r="A179" s="17"/>
      <c r="B179" s="17"/>
      <c r="C179" s="17"/>
      <c r="D179" s="17"/>
      <c r="E179" s="17"/>
      <c r="F179" s="17"/>
      <c r="G179" s="17"/>
    </row>
    <row r="180">
      <c r="A180" s="17"/>
      <c r="B180" s="17"/>
      <c r="C180" s="17"/>
      <c r="D180" s="17"/>
      <c r="E180" s="17"/>
      <c r="F180" s="17"/>
      <c r="G180" s="17"/>
    </row>
    <row r="181">
      <c r="A181" s="17"/>
      <c r="B181" s="17"/>
      <c r="C181" s="17"/>
      <c r="D181" s="17"/>
      <c r="E181" s="17"/>
      <c r="F181" s="17"/>
      <c r="G181" s="17"/>
    </row>
    <row r="182">
      <c r="A182" s="17"/>
      <c r="B182" s="17"/>
      <c r="C182" s="17"/>
      <c r="D182" s="17"/>
      <c r="E182" s="17"/>
      <c r="F182" s="17"/>
      <c r="G182" s="17"/>
    </row>
    <row r="183">
      <c r="A183" s="17"/>
      <c r="B183" s="17"/>
      <c r="C183" s="17"/>
      <c r="D183" s="17"/>
      <c r="E183" s="17"/>
      <c r="F183" s="17"/>
      <c r="G183" s="17"/>
    </row>
    <row r="184">
      <c r="A184" s="17"/>
      <c r="B184" s="17"/>
      <c r="C184" s="17"/>
      <c r="D184" s="17"/>
      <c r="E184" s="17"/>
      <c r="F184" s="17"/>
      <c r="G184" s="17"/>
    </row>
    <row r="185">
      <c r="A185" s="17"/>
      <c r="B185" s="17"/>
      <c r="C185" s="17"/>
      <c r="D185" s="17"/>
      <c r="E185" s="17"/>
      <c r="F185" s="17"/>
      <c r="G185" s="17"/>
    </row>
    <row r="186">
      <c r="A186" s="17"/>
      <c r="B186" s="17"/>
      <c r="C186" s="17"/>
      <c r="D186" s="17"/>
      <c r="E186" s="17"/>
      <c r="F186" s="17"/>
      <c r="G186" s="17"/>
    </row>
    <row r="187">
      <c r="A187" s="17"/>
      <c r="B187" s="17"/>
      <c r="C187" s="17"/>
      <c r="D187" s="17"/>
      <c r="E187" s="17"/>
      <c r="F187" s="17"/>
      <c r="G187" s="17"/>
    </row>
    <row r="188">
      <c r="A188" s="17"/>
      <c r="B188" s="17"/>
      <c r="C188" s="17"/>
      <c r="D188" s="17"/>
      <c r="E188" s="17"/>
      <c r="F188" s="17"/>
      <c r="G188" s="17"/>
    </row>
    <row r="189">
      <c r="A189" s="17"/>
      <c r="B189" s="17"/>
      <c r="C189" s="17"/>
      <c r="D189" s="17"/>
      <c r="E189" s="17"/>
      <c r="F189" s="17"/>
      <c r="G189" s="17"/>
    </row>
    <row r="190">
      <c r="A190" s="17"/>
      <c r="B190" s="17"/>
      <c r="C190" s="17"/>
      <c r="D190" s="17"/>
      <c r="E190" s="17"/>
      <c r="F190" s="17"/>
      <c r="G190" s="17"/>
    </row>
    <row r="191">
      <c r="A191" s="17"/>
      <c r="B191" s="17"/>
      <c r="C191" s="17"/>
      <c r="D191" s="17"/>
      <c r="E191" s="17"/>
      <c r="F191" s="17"/>
      <c r="G191" s="17"/>
    </row>
    <row r="192">
      <c r="A192" s="17"/>
      <c r="B192" s="17"/>
      <c r="C192" s="17"/>
      <c r="D192" s="17"/>
      <c r="E192" s="17"/>
      <c r="F192" s="17"/>
      <c r="G192" s="17"/>
    </row>
    <row r="193">
      <c r="A193" s="17"/>
      <c r="B193" s="17"/>
      <c r="C193" s="17"/>
      <c r="D193" s="17"/>
      <c r="E193" s="17"/>
      <c r="F193" s="17"/>
      <c r="G193" s="17"/>
    </row>
    <row r="194">
      <c r="A194" s="17"/>
      <c r="B194" s="17"/>
      <c r="C194" s="17"/>
      <c r="D194" s="17"/>
      <c r="E194" s="17"/>
      <c r="F194" s="17"/>
      <c r="G194" s="17"/>
    </row>
    <row r="195">
      <c r="A195" s="17"/>
      <c r="B195" s="17"/>
      <c r="C195" s="17"/>
      <c r="D195" s="17"/>
      <c r="E195" s="17"/>
      <c r="F195" s="17"/>
      <c r="G195" s="17"/>
    </row>
    <row r="196">
      <c r="A196" s="17"/>
      <c r="B196" s="17"/>
      <c r="C196" s="17"/>
      <c r="D196" s="17"/>
      <c r="E196" s="17"/>
      <c r="F196" s="17"/>
      <c r="G196" s="17"/>
    </row>
    <row r="197">
      <c r="A197" s="17"/>
      <c r="B197" s="17"/>
      <c r="C197" s="17"/>
      <c r="D197" s="17"/>
      <c r="E197" s="17"/>
      <c r="F197" s="17"/>
      <c r="G197" s="17"/>
    </row>
    <row r="198">
      <c r="A198" s="17"/>
      <c r="B198" s="17"/>
      <c r="C198" s="17"/>
      <c r="D198" s="17"/>
      <c r="E198" s="17"/>
      <c r="F198" s="17"/>
      <c r="G198" s="17"/>
    </row>
    <row r="199">
      <c r="A199" s="17"/>
      <c r="B199" s="17"/>
      <c r="C199" s="17"/>
      <c r="D199" s="17"/>
      <c r="E199" s="17"/>
      <c r="F199" s="17"/>
      <c r="G199" s="17"/>
    </row>
    <row r="200">
      <c r="A200" s="17"/>
      <c r="B200" s="17"/>
      <c r="C200" s="17"/>
      <c r="D200" s="17"/>
      <c r="E200" s="17"/>
      <c r="F200" s="17"/>
      <c r="G200" s="17"/>
    </row>
    <row r="201">
      <c r="A201" s="17"/>
      <c r="B201" s="17"/>
      <c r="C201" s="17"/>
      <c r="D201" s="17"/>
      <c r="E201" s="17"/>
      <c r="F201" s="17"/>
      <c r="G201" s="17"/>
    </row>
    <row r="202">
      <c r="A202" s="17"/>
      <c r="B202" s="17"/>
      <c r="C202" s="17"/>
      <c r="D202" s="17"/>
      <c r="E202" s="17"/>
      <c r="F202" s="17"/>
      <c r="G202" s="17"/>
    </row>
    <row r="203">
      <c r="A203" s="17"/>
      <c r="B203" s="17"/>
      <c r="C203" s="17"/>
      <c r="D203" s="17"/>
      <c r="E203" s="17"/>
      <c r="F203" s="17"/>
      <c r="G203" s="17"/>
    </row>
    <row r="204">
      <c r="A204" s="17"/>
      <c r="B204" s="17"/>
      <c r="C204" s="17"/>
      <c r="D204" s="17"/>
      <c r="E204" s="17"/>
      <c r="F204" s="17"/>
      <c r="G204" s="17"/>
    </row>
    <row r="205">
      <c r="A205" s="17"/>
      <c r="B205" s="17"/>
      <c r="C205" s="17"/>
      <c r="D205" s="17"/>
      <c r="E205" s="17"/>
      <c r="F205" s="17"/>
      <c r="G205" s="17"/>
    </row>
    <row r="206">
      <c r="A206" s="17"/>
      <c r="B206" s="17"/>
      <c r="C206" s="17"/>
      <c r="D206" s="17"/>
      <c r="E206" s="17"/>
      <c r="F206" s="17"/>
      <c r="G206" s="17"/>
    </row>
    <row r="207">
      <c r="A207" s="17"/>
      <c r="B207" s="17"/>
      <c r="C207" s="17"/>
      <c r="D207" s="17"/>
      <c r="E207" s="17"/>
      <c r="F207" s="17"/>
      <c r="G207" s="17"/>
    </row>
    <row r="208">
      <c r="A208" s="17"/>
      <c r="B208" s="17"/>
      <c r="C208" s="17"/>
      <c r="D208" s="17"/>
      <c r="E208" s="17"/>
      <c r="F208" s="17"/>
      <c r="G208" s="17"/>
    </row>
    <row r="209">
      <c r="A209" s="17"/>
      <c r="B209" s="17"/>
      <c r="C209" s="17"/>
      <c r="D209" s="17"/>
      <c r="E209" s="17"/>
      <c r="F209" s="17"/>
      <c r="G209" s="17"/>
    </row>
    <row r="210">
      <c r="A210" s="17"/>
      <c r="B210" s="17"/>
      <c r="C210" s="17"/>
      <c r="D210" s="17"/>
      <c r="E210" s="17"/>
      <c r="F210" s="17"/>
      <c r="G210" s="17"/>
    </row>
    <row r="211">
      <c r="A211" s="17"/>
      <c r="B211" s="17"/>
      <c r="C211" s="17"/>
      <c r="D211" s="17"/>
      <c r="E211" s="17"/>
      <c r="F211" s="17"/>
      <c r="G211" s="17"/>
    </row>
    <row r="212">
      <c r="A212" s="17"/>
      <c r="B212" s="17"/>
      <c r="C212" s="17"/>
      <c r="D212" s="17"/>
      <c r="E212" s="17"/>
      <c r="F212" s="17"/>
      <c r="G212" s="17"/>
    </row>
    <row r="213">
      <c r="A213" s="17"/>
      <c r="B213" s="17"/>
      <c r="C213" s="17"/>
      <c r="D213" s="17"/>
      <c r="E213" s="17"/>
      <c r="F213" s="17"/>
      <c r="G213" s="17"/>
    </row>
    <row r="214">
      <c r="A214" s="17"/>
      <c r="B214" s="17"/>
      <c r="C214" s="17"/>
      <c r="D214" s="17"/>
      <c r="E214" s="17"/>
      <c r="F214" s="17"/>
      <c r="G214" s="17"/>
    </row>
    <row r="215">
      <c r="A215" s="17"/>
      <c r="B215" s="17"/>
      <c r="C215" s="17"/>
      <c r="D215" s="17"/>
      <c r="E215" s="17"/>
      <c r="F215" s="17"/>
      <c r="G215" s="17"/>
    </row>
    <row r="216">
      <c r="A216" s="17"/>
      <c r="B216" s="17"/>
      <c r="C216" s="17"/>
      <c r="D216" s="17"/>
      <c r="E216" s="17"/>
      <c r="F216" s="17"/>
      <c r="G216" s="17"/>
    </row>
    <row r="217">
      <c r="A217" s="17"/>
      <c r="B217" s="17"/>
      <c r="C217" s="17"/>
      <c r="D217" s="17"/>
      <c r="E217" s="17"/>
      <c r="F217" s="17"/>
      <c r="G217" s="17"/>
    </row>
    <row r="218">
      <c r="A218" s="17"/>
      <c r="B218" s="17"/>
      <c r="C218" s="17"/>
      <c r="D218" s="17"/>
      <c r="E218" s="17"/>
      <c r="F218" s="17"/>
      <c r="G218" s="17"/>
    </row>
    <row r="219">
      <c r="A219" s="17"/>
      <c r="B219" s="17"/>
      <c r="C219" s="17"/>
      <c r="D219" s="17"/>
      <c r="E219" s="17"/>
      <c r="F219" s="17"/>
      <c r="G219" s="17"/>
    </row>
    <row r="220">
      <c r="A220" s="17"/>
      <c r="B220" s="17"/>
      <c r="C220" s="17"/>
      <c r="D220" s="17"/>
      <c r="E220" s="17"/>
      <c r="F220" s="17"/>
      <c r="G220" s="17"/>
    </row>
    <row r="221">
      <c r="A221" s="17"/>
      <c r="B221" s="17"/>
      <c r="C221" s="17"/>
      <c r="D221" s="17"/>
      <c r="E221" s="17"/>
      <c r="F221" s="17"/>
      <c r="G221" s="17"/>
    </row>
    <row r="222">
      <c r="A222" s="17"/>
      <c r="B222" s="17"/>
      <c r="C222" s="17"/>
      <c r="D222" s="17"/>
      <c r="E222" s="17"/>
      <c r="F222" s="17"/>
      <c r="G222" s="17"/>
    </row>
    <row r="223">
      <c r="A223" s="17"/>
      <c r="B223" s="17"/>
      <c r="C223" s="17"/>
      <c r="D223" s="17"/>
      <c r="E223" s="17"/>
      <c r="F223" s="17"/>
      <c r="G223" s="17"/>
    </row>
    <row r="224">
      <c r="A224" s="17"/>
      <c r="B224" s="17"/>
      <c r="C224" s="17"/>
      <c r="D224" s="17"/>
      <c r="E224" s="17"/>
      <c r="F224" s="17"/>
      <c r="G224" s="17"/>
    </row>
    <row r="225">
      <c r="A225" s="17"/>
      <c r="B225" s="17"/>
      <c r="C225" s="17"/>
      <c r="D225" s="17"/>
      <c r="E225" s="17"/>
      <c r="F225" s="17"/>
      <c r="G225" s="17"/>
    </row>
    <row r="226">
      <c r="A226" s="17"/>
      <c r="B226" s="17"/>
      <c r="C226" s="17"/>
      <c r="D226" s="17"/>
      <c r="E226" s="17"/>
      <c r="F226" s="17"/>
      <c r="G226" s="17"/>
    </row>
    <row r="227">
      <c r="A227" s="17"/>
      <c r="B227" s="17"/>
      <c r="C227" s="17"/>
      <c r="D227" s="17"/>
      <c r="E227" s="17"/>
      <c r="F227" s="17"/>
      <c r="G227" s="17"/>
    </row>
    <row r="228">
      <c r="A228" s="17"/>
      <c r="B228" s="17"/>
      <c r="C228" s="17"/>
      <c r="D228" s="17"/>
      <c r="E228" s="17"/>
      <c r="F228" s="17"/>
      <c r="G228" s="17"/>
    </row>
    <row r="229">
      <c r="A229" s="17"/>
      <c r="B229" s="17"/>
      <c r="C229" s="17"/>
      <c r="D229" s="17"/>
      <c r="E229" s="17"/>
      <c r="F229" s="17"/>
      <c r="G229" s="17"/>
    </row>
    <row r="230">
      <c r="A230" s="17"/>
      <c r="B230" s="17"/>
      <c r="C230" s="17"/>
      <c r="D230" s="17"/>
      <c r="E230" s="17"/>
      <c r="F230" s="17"/>
      <c r="G230" s="17"/>
    </row>
    <row r="231">
      <c r="A231" s="17"/>
      <c r="B231" s="17"/>
      <c r="C231" s="17"/>
      <c r="D231" s="17"/>
      <c r="E231" s="17"/>
      <c r="F231" s="17"/>
      <c r="G231" s="17"/>
    </row>
    <row r="232">
      <c r="A232" s="17"/>
      <c r="B232" s="17"/>
      <c r="C232" s="17"/>
      <c r="D232" s="17"/>
      <c r="E232" s="17"/>
      <c r="F232" s="17"/>
      <c r="G232" s="17"/>
    </row>
    <row r="233">
      <c r="A233" s="17"/>
      <c r="B233" s="17"/>
      <c r="C233" s="17"/>
      <c r="D233" s="17"/>
      <c r="E233" s="17"/>
      <c r="F233" s="17"/>
      <c r="G233" s="17"/>
    </row>
    <row r="234">
      <c r="A234" s="17"/>
      <c r="B234" s="17"/>
      <c r="C234" s="17"/>
      <c r="D234" s="17"/>
      <c r="E234" s="17"/>
      <c r="F234" s="17"/>
      <c r="G234" s="17"/>
    </row>
    <row r="235">
      <c r="A235" s="17"/>
      <c r="B235" s="17"/>
      <c r="C235" s="17"/>
      <c r="D235" s="17"/>
      <c r="E235" s="17"/>
      <c r="F235" s="17"/>
      <c r="G235" s="17"/>
    </row>
    <row r="236">
      <c r="A236" s="17"/>
      <c r="B236" s="17"/>
      <c r="C236" s="17"/>
      <c r="D236" s="17"/>
      <c r="E236" s="17"/>
      <c r="F236" s="17"/>
      <c r="G236" s="17"/>
    </row>
    <row r="237">
      <c r="A237" s="17"/>
      <c r="B237" s="17"/>
      <c r="C237" s="17"/>
      <c r="D237" s="17"/>
      <c r="E237" s="17"/>
      <c r="F237" s="17"/>
      <c r="G237" s="17"/>
    </row>
    <row r="238">
      <c r="A238" s="17"/>
      <c r="B238" s="17"/>
      <c r="C238" s="17"/>
      <c r="D238" s="17"/>
      <c r="E238" s="17"/>
      <c r="F238" s="17"/>
      <c r="G238" s="17"/>
    </row>
    <row r="239">
      <c r="A239" s="17"/>
      <c r="B239" s="17"/>
      <c r="C239" s="17"/>
      <c r="D239" s="17"/>
      <c r="E239" s="17"/>
      <c r="F239" s="17"/>
      <c r="G239" s="17"/>
    </row>
    <row r="240">
      <c r="A240" s="17"/>
      <c r="B240" s="17"/>
      <c r="C240" s="17"/>
      <c r="D240" s="17"/>
      <c r="E240" s="17"/>
      <c r="F240" s="17"/>
      <c r="G240" s="17"/>
    </row>
    <row r="241">
      <c r="A241" s="17"/>
      <c r="B241" s="17"/>
      <c r="C241" s="17"/>
      <c r="D241" s="17"/>
      <c r="E241" s="17"/>
      <c r="F241" s="17"/>
      <c r="G241" s="17"/>
    </row>
    <row r="242">
      <c r="A242" s="17"/>
      <c r="B242" s="17"/>
      <c r="C242" s="17"/>
      <c r="D242" s="17"/>
      <c r="E242" s="17"/>
      <c r="F242" s="17"/>
      <c r="G242" s="17"/>
    </row>
    <row r="243">
      <c r="A243" s="17"/>
      <c r="B243" s="17"/>
      <c r="C243" s="17"/>
      <c r="D243" s="17"/>
      <c r="E243" s="17"/>
      <c r="F243" s="17"/>
      <c r="G243" s="17"/>
    </row>
    <row r="244">
      <c r="A244" s="17"/>
      <c r="B244" s="17"/>
      <c r="C244" s="17"/>
      <c r="D244" s="17"/>
      <c r="E244" s="17"/>
      <c r="F244" s="17"/>
      <c r="G244" s="17"/>
    </row>
    <row r="245">
      <c r="A245" s="17"/>
      <c r="B245" s="17"/>
      <c r="C245" s="17"/>
      <c r="D245" s="17"/>
      <c r="E245" s="17"/>
      <c r="F245" s="17"/>
      <c r="G245" s="17"/>
    </row>
    <row r="246">
      <c r="A246" s="17"/>
      <c r="B246" s="17"/>
      <c r="C246" s="17"/>
      <c r="D246" s="17"/>
      <c r="E246" s="17"/>
      <c r="F246" s="17"/>
      <c r="G246" s="17"/>
    </row>
    <row r="247">
      <c r="A247" s="17"/>
      <c r="B247" s="17"/>
      <c r="C247" s="17"/>
      <c r="D247" s="17"/>
      <c r="E247" s="17"/>
      <c r="F247" s="17"/>
      <c r="G247" s="17"/>
    </row>
    <row r="248">
      <c r="A248" s="17"/>
      <c r="B248" s="17"/>
      <c r="C248" s="17"/>
      <c r="D248" s="17"/>
      <c r="E248" s="17"/>
      <c r="F248" s="17"/>
      <c r="G248" s="17"/>
    </row>
    <row r="249">
      <c r="A249" s="17"/>
      <c r="B249" s="17"/>
      <c r="C249" s="17"/>
      <c r="D249" s="17"/>
      <c r="E249" s="17"/>
      <c r="F249" s="17"/>
      <c r="G249" s="17"/>
    </row>
    <row r="250">
      <c r="A250" s="17"/>
      <c r="B250" s="17"/>
      <c r="C250" s="17"/>
      <c r="D250" s="17"/>
      <c r="E250" s="17"/>
      <c r="F250" s="17"/>
      <c r="G250" s="17"/>
    </row>
    <row r="251">
      <c r="A251" s="17"/>
      <c r="B251" s="17"/>
      <c r="C251" s="17"/>
      <c r="D251" s="17"/>
      <c r="E251" s="17"/>
      <c r="F251" s="17"/>
      <c r="G251" s="17"/>
    </row>
    <row r="252">
      <c r="A252" s="17"/>
      <c r="B252" s="17"/>
      <c r="C252" s="17"/>
      <c r="D252" s="17"/>
      <c r="E252" s="17"/>
      <c r="F252" s="17"/>
      <c r="G252" s="17"/>
    </row>
    <row r="253">
      <c r="A253" s="17"/>
      <c r="B253" s="17"/>
      <c r="C253" s="17"/>
      <c r="D253" s="17"/>
      <c r="E253" s="17"/>
      <c r="F253" s="17"/>
      <c r="G253" s="17"/>
    </row>
    <row r="254">
      <c r="A254" s="17"/>
      <c r="B254" s="17"/>
      <c r="C254" s="17"/>
      <c r="D254" s="17"/>
      <c r="E254" s="17"/>
      <c r="F254" s="17"/>
      <c r="G254" s="17"/>
    </row>
    <row r="255">
      <c r="A255" s="17"/>
      <c r="B255" s="17"/>
      <c r="C255" s="17"/>
      <c r="D255" s="17"/>
      <c r="E255" s="17"/>
      <c r="F255" s="17"/>
      <c r="G255" s="17"/>
    </row>
    <row r="256">
      <c r="A256" s="17"/>
      <c r="B256" s="17"/>
      <c r="C256" s="17"/>
      <c r="D256" s="17"/>
      <c r="E256" s="17"/>
      <c r="F256" s="17"/>
      <c r="G256" s="17"/>
    </row>
    <row r="257">
      <c r="A257" s="17"/>
      <c r="B257" s="17"/>
      <c r="C257" s="17"/>
      <c r="D257" s="17"/>
      <c r="E257" s="17"/>
      <c r="F257" s="17"/>
      <c r="G257" s="17"/>
    </row>
    <row r="258">
      <c r="A258" s="17"/>
      <c r="B258" s="17"/>
      <c r="C258" s="17"/>
      <c r="D258" s="17"/>
      <c r="E258" s="17"/>
      <c r="F258" s="17"/>
      <c r="G258" s="17"/>
    </row>
    <row r="259">
      <c r="A259" s="17"/>
      <c r="B259" s="17"/>
      <c r="C259" s="17"/>
      <c r="D259" s="17"/>
      <c r="E259" s="17"/>
      <c r="F259" s="17"/>
      <c r="G259" s="17"/>
    </row>
    <row r="260">
      <c r="A260" s="17"/>
      <c r="B260" s="17"/>
      <c r="C260" s="17"/>
      <c r="D260" s="17"/>
      <c r="E260" s="17"/>
      <c r="F260" s="17"/>
      <c r="G260" s="17"/>
    </row>
    <row r="261">
      <c r="A261" s="17"/>
      <c r="B261" s="17"/>
      <c r="C261" s="17"/>
      <c r="D261" s="17"/>
      <c r="E261" s="17"/>
      <c r="F261" s="17"/>
      <c r="G261" s="17"/>
    </row>
    <row r="262">
      <c r="A262" s="17"/>
      <c r="B262" s="17"/>
      <c r="C262" s="17"/>
      <c r="D262" s="17"/>
      <c r="E262" s="17"/>
      <c r="F262" s="17"/>
      <c r="G262" s="17"/>
    </row>
    <row r="263">
      <c r="A263" s="17"/>
      <c r="B263" s="17"/>
      <c r="C263" s="17"/>
      <c r="D263" s="17"/>
      <c r="E263" s="17"/>
      <c r="F263" s="17"/>
      <c r="G263" s="17"/>
    </row>
    <row r="264">
      <c r="A264" s="17"/>
      <c r="B264" s="17"/>
      <c r="C264" s="17"/>
      <c r="D264" s="17"/>
      <c r="E264" s="17"/>
      <c r="F264" s="17"/>
      <c r="G264" s="17"/>
    </row>
    <row r="265">
      <c r="A265" s="17"/>
      <c r="B265" s="17"/>
      <c r="C265" s="17"/>
      <c r="D265" s="17"/>
      <c r="E265" s="17"/>
      <c r="F265" s="17"/>
      <c r="G265" s="17"/>
    </row>
    <row r="266">
      <c r="A266" s="17"/>
      <c r="B266" s="17"/>
      <c r="C266" s="17"/>
      <c r="D266" s="17"/>
      <c r="E266" s="17"/>
      <c r="F266" s="17"/>
      <c r="G266" s="17"/>
    </row>
    <row r="267">
      <c r="A267" s="17"/>
      <c r="B267" s="17"/>
      <c r="C267" s="17"/>
      <c r="D267" s="17"/>
      <c r="E267" s="17"/>
      <c r="F267" s="17"/>
      <c r="G267" s="17"/>
    </row>
    <row r="268">
      <c r="A268" s="17"/>
      <c r="B268" s="17"/>
      <c r="C268" s="17"/>
      <c r="D268" s="17"/>
      <c r="E268" s="17"/>
      <c r="F268" s="17"/>
      <c r="G268" s="17"/>
    </row>
    <row r="269">
      <c r="A269" s="17"/>
      <c r="B269" s="17"/>
      <c r="C269" s="17"/>
      <c r="D269" s="17"/>
      <c r="E269" s="17"/>
      <c r="F269" s="17"/>
      <c r="G269" s="17"/>
    </row>
    <row r="270">
      <c r="A270" s="17"/>
      <c r="B270" s="17"/>
      <c r="C270" s="17"/>
      <c r="D270" s="17"/>
      <c r="E270" s="17"/>
      <c r="F270" s="17"/>
      <c r="G270" s="17"/>
    </row>
    <row r="271">
      <c r="A271" s="17"/>
      <c r="B271" s="17"/>
      <c r="C271" s="17"/>
      <c r="D271" s="17"/>
      <c r="E271" s="17"/>
      <c r="F271" s="17"/>
      <c r="G271" s="17"/>
    </row>
    <row r="272">
      <c r="A272" s="17"/>
      <c r="B272" s="17"/>
      <c r="C272" s="17"/>
      <c r="D272" s="17"/>
      <c r="E272" s="17"/>
      <c r="F272" s="17"/>
      <c r="G272" s="17"/>
    </row>
    <row r="273">
      <c r="A273" s="17"/>
      <c r="B273" s="17"/>
      <c r="C273" s="17"/>
      <c r="D273" s="17"/>
      <c r="E273" s="17"/>
      <c r="F273" s="17"/>
      <c r="G273" s="17"/>
    </row>
    <row r="274">
      <c r="A274" s="17"/>
      <c r="B274" s="17"/>
      <c r="C274" s="17"/>
      <c r="D274" s="17"/>
      <c r="E274" s="17"/>
      <c r="F274" s="17"/>
      <c r="G274" s="17"/>
    </row>
    <row r="275">
      <c r="A275" s="17"/>
      <c r="B275" s="17"/>
      <c r="C275" s="17"/>
      <c r="D275" s="17"/>
      <c r="E275" s="17"/>
      <c r="F275" s="17"/>
      <c r="G275" s="17"/>
    </row>
    <row r="276">
      <c r="A276" s="17"/>
      <c r="B276" s="17"/>
      <c r="C276" s="17"/>
      <c r="D276" s="17"/>
      <c r="E276" s="17"/>
      <c r="F276" s="17"/>
      <c r="G276" s="17"/>
    </row>
    <row r="277">
      <c r="A277" s="17"/>
      <c r="B277" s="17"/>
      <c r="C277" s="17"/>
      <c r="D277" s="17"/>
      <c r="E277" s="17"/>
      <c r="F277" s="17"/>
      <c r="G277" s="17"/>
    </row>
    <row r="278">
      <c r="A278" s="17"/>
      <c r="B278" s="17"/>
      <c r="C278" s="17"/>
      <c r="D278" s="17"/>
      <c r="E278" s="17"/>
      <c r="F278" s="17"/>
      <c r="G278" s="17"/>
    </row>
    <row r="279">
      <c r="A279" s="17"/>
      <c r="B279" s="17"/>
      <c r="C279" s="17"/>
      <c r="D279" s="17"/>
      <c r="E279" s="17"/>
      <c r="F279" s="17"/>
      <c r="G279" s="17"/>
    </row>
    <row r="280">
      <c r="A280" s="17"/>
      <c r="B280" s="17"/>
      <c r="C280" s="17"/>
      <c r="D280" s="17"/>
      <c r="E280" s="17"/>
      <c r="F280" s="17"/>
      <c r="G280" s="17"/>
    </row>
    <row r="281">
      <c r="A281" s="17"/>
      <c r="B281" s="17"/>
      <c r="C281" s="17"/>
      <c r="D281" s="17"/>
      <c r="E281" s="17"/>
      <c r="F281" s="17"/>
      <c r="G281" s="17"/>
    </row>
    <row r="282">
      <c r="A282" s="17"/>
      <c r="B282" s="17"/>
      <c r="C282" s="17"/>
      <c r="D282" s="17"/>
      <c r="E282" s="17"/>
      <c r="F282" s="17"/>
      <c r="G282" s="17"/>
    </row>
    <row r="283">
      <c r="A283" s="17"/>
      <c r="B283" s="17"/>
      <c r="C283" s="17"/>
      <c r="D283" s="17"/>
      <c r="E283" s="17"/>
      <c r="F283" s="17"/>
      <c r="G283" s="17"/>
    </row>
    <row r="284">
      <c r="A284" s="17"/>
      <c r="B284" s="17"/>
      <c r="C284" s="17"/>
      <c r="D284" s="17"/>
      <c r="E284" s="17"/>
      <c r="F284" s="17"/>
      <c r="G284" s="17"/>
    </row>
    <row r="285">
      <c r="A285" s="17"/>
      <c r="B285" s="17"/>
      <c r="C285" s="17"/>
      <c r="D285" s="17"/>
      <c r="E285" s="17"/>
      <c r="F285" s="17"/>
      <c r="G285" s="17"/>
    </row>
    <row r="286">
      <c r="A286" s="17"/>
      <c r="B286" s="17"/>
      <c r="C286" s="17"/>
      <c r="D286" s="17"/>
      <c r="E286" s="17"/>
      <c r="F286" s="17"/>
      <c r="G286" s="17"/>
    </row>
    <row r="287">
      <c r="A287" s="17"/>
      <c r="B287" s="17"/>
      <c r="C287" s="17"/>
      <c r="D287" s="17"/>
      <c r="E287" s="17"/>
      <c r="F287" s="17"/>
      <c r="G287" s="17"/>
    </row>
    <row r="288">
      <c r="A288" s="17"/>
      <c r="B288" s="17"/>
      <c r="C288" s="17"/>
      <c r="D288" s="17"/>
      <c r="E288" s="17"/>
      <c r="F288" s="17"/>
      <c r="G288" s="17"/>
    </row>
    <row r="289">
      <c r="A289" s="17"/>
      <c r="B289" s="17"/>
      <c r="C289" s="17"/>
      <c r="D289" s="17"/>
      <c r="E289" s="17"/>
      <c r="F289" s="17"/>
      <c r="G289" s="17"/>
    </row>
    <row r="290">
      <c r="A290" s="17"/>
      <c r="B290" s="17"/>
      <c r="C290" s="17"/>
      <c r="D290" s="17"/>
      <c r="E290" s="17"/>
      <c r="F290" s="17"/>
      <c r="G290" s="17"/>
    </row>
    <row r="291">
      <c r="A291" s="17"/>
      <c r="B291" s="17"/>
      <c r="C291" s="17"/>
      <c r="D291" s="17"/>
      <c r="E291" s="17"/>
      <c r="F291" s="17"/>
      <c r="G291" s="17"/>
    </row>
    <row r="292">
      <c r="A292" s="17"/>
      <c r="B292" s="17"/>
      <c r="C292" s="17"/>
      <c r="D292" s="17"/>
      <c r="E292" s="17"/>
      <c r="F292" s="17"/>
      <c r="G292" s="17"/>
    </row>
    <row r="293">
      <c r="A293" s="17"/>
      <c r="B293" s="17"/>
      <c r="C293" s="17"/>
      <c r="D293" s="17"/>
      <c r="E293" s="17"/>
      <c r="F293" s="17"/>
      <c r="G293" s="17"/>
    </row>
    <row r="294">
      <c r="A294" s="17"/>
      <c r="B294" s="17"/>
      <c r="C294" s="17"/>
      <c r="D294" s="17"/>
      <c r="E294" s="17"/>
      <c r="F294" s="17"/>
      <c r="G294" s="17"/>
    </row>
    <row r="295">
      <c r="A295" s="17"/>
      <c r="B295" s="17"/>
      <c r="C295" s="17"/>
      <c r="D295" s="17"/>
      <c r="E295" s="17"/>
      <c r="F295" s="17"/>
      <c r="G295" s="17"/>
    </row>
    <row r="296">
      <c r="A296" s="17"/>
      <c r="B296" s="17"/>
      <c r="C296" s="17"/>
      <c r="D296" s="17"/>
      <c r="E296" s="17"/>
      <c r="F296" s="17"/>
      <c r="G296" s="17"/>
    </row>
    <row r="297">
      <c r="A297" s="17"/>
      <c r="B297" s="17"/>
      <c r="C297" s="17"/>
      <c r="D297" s="17"/>
      <c r="E297" s="17"/>
      <c r="F297" s="17"/>
      <c r="G297" s="17"/>
    </row>
    <row r="298">
      <c r="A298" s="17"/>
      <c r="B298" s="17"/>
      <c r="C298" s="17"/>
      <c r="D298" s="17"/>
      <c r="E298" s="17"/>
      <c r="F298" s="17"/>
      <c r="G298" s="17"/>
    </row>
    <row r="299">
      <c r="A299" s="17"/>
      <c r="B299" s="17"/>
      <c r="C299" s="17"/>
      <c r="D299" s="17"/>
      <c r="E299" s="17"/>
      <c r="F299" s="17"/>
      <c r="G299" s="17"/>
    </row>
    <row r="300">
      <c r="A300" s="17"/>
      <c r="B300" s="17"/>
      <c r="C300" s="17"/>
      <c r="D300" s="17"/>
      <c r="E300" s="17"/>
      <c r="F300" s="17"/>
      <c r="G300" s="17"/>
    </row>
    <row r="301">
      <c r="A301" s="17"/>
      <c r="B301" s="17"/>
      <c r="C301" s="17"/>
      <c r="D301" s="17"/>
      <c r="E301" s="17"/>
      <c r="F301" s="17"/>
      <c r="G301" s="17"/>
    </row>
    <row r="302">
      <c r="A302" s="17"/>
      <c r="B302" s="17"/>
      <c r="C302" s="17"/>
      <c r="D302" s="17"/>
      <c r="E302" s="17"/>
      <c r="F302" s="17"/>
      <c r="G302" s="17"/>
    </row>
    <row r="303">
      <c r="A303" s="17"/>
      <c r="B303" s="17"/>
      <c r="C303" s="17"/>
      <c r="D303" s="17"/>
      <c r="E303" s="17"/>
      <c r="F303" s="17"/>
      <c r="G303" s="17"/>
    </row>
    <row r="304">
      <c r="A304" s="17"/>
      <c r="B304" s="17"/>
      <c r="C304" s="17"/>
      <c r="D304" s="17"/>
      <c r="E304" s="17"/>
      <c r="F304" s="17"/>
      <c r="G304" s="17"/>
    </row>
    <row r="305">
      <c r="A305" s="17"/>
      <c r="B305" s="17"/>
      <c r="C305" s="17"/>
      <c r="D305" s="17"/>
      <c r="E305" s="17"/>
      <c r="F305" s="17"/>
      <c r="G305" s="17"/>
    </row>
    <row r="306">
      <c r="A306" s="17"/>
      <c r="B306" s="17"/>
      <c r="C306" s="17"/>
      <c r="D306" s="17"/>
      <c r="E306" s="17"/>
      <c r="F306" s="17"/>
      <c r="G306" s="17"/>
    </row>
    <row r="307">
      <c r="A307" s="17"/>
      <c r="B307" s="17"/>
      <c r="C307" s="17"/>
      <c r="D307" s="17"/>
      <c r="E307" s="17"/>
      <c r="F307" s="17"/>
      <c r="G307" s="17"/>
    </row>
    <row r="308">
      <c r="A308" s="17"/>
      <c r="B308" s="17"/>
      <c r="C308" s="17"/>
      <c r="D308" s="17"/>
      <c r="E308" s="17"/>
      <c r="F308" s="17"/>
      <c r="G308" s="17"/>
    </row>
    <row r="309">
      <c r="A309" s="17"/>
      <c r="B309" s="17"/>
      <c r="C309" s="17"/>
      <c r="D309" s="17"/>
      <c r="E309" s="17"/>
      <c r="F309" s="17"/>
      <c r="G309" s="17"/>
    </row>
    <row r="310">
      <c r="A310" s="17"/>
      <c r="B310" s="17"/>
      <c r="C310" s="17"/>
      <c r="D310" s="17"/>
      <c r="E310" s="17"/>
      <c r="F310" s="17"/>
      <c r="G310" s="17"/>
    </row>
    <row r="311">
      <c r="A311" s="17"/>
      <c r="B311" s="17"/>
      <c r="C311" s="17"/>
      <c r="D311" s="17"/>
      <c r="E311" s="17"/>
      <c r="F311" s="17"/>
      <c r="G311" s="17"/>
    </row>
    <row r="312">
      <c r="A312" s="17"/>
      <c r="B312" s="17"/>
      <c r="C312" s="17"/>
      <c r="D312" s="17"/>
      <c r="E312" s="17"/>
      <c r="F312" s="17"/>
      <c r="G312" s="17"/>
    </row>
    <row r="313">
      <c r="A313" s="17"/>
      <c r="B313" s="17"/>
      <c r="C313" s="17"/>
      <c r="D313" s="17"/>
      <c r="E313" s="17"/>
      <c r="F313" s="17"/>
      <c r="G313" s="17"/>
    </row>
    <row r="314">
      <c r="A314" s="17"/>
      <c r="B314" s="17"/>
      <c r="C314" s="17"/>
      <c r="D314" s="17"/>
      <c r="E314" s="17"/>
      <c r="F314" s="17"/>
      <c r="G314" s="17"/>
    </row>
    <row r="315">
      <c r="A315" s="17"/>
      <c r="B315" s="17"/>
      <c r="C315" s="17"/>
      <c r="D315" s="17"/>
      <c r="E315" s="17"/>
      <c r="F315" s="17"/>
      <c r="G315" s="17"/>
    </row>
    <row r="316">
      <c r="A316" s="17"/>
      <c r="B316" s="17"/>
      <c r="C316" s="17"/>
      <c r="D316" s="17"/>
      <c r="E316" s="17"/>
      <c r="F316" s="17"/>
      <c r="G316" s="17"/>
    </row>
    <row r="317">
      <c r="A317" s="17"/>
      <c r="B317" s="17"/>
      <c r="C317" s="17"/>
      <c r="D317" s="17"/>
      <c r="E317" s="17"/>
      <c r="F317" s="17"/>
      <c r="G317" s="17"/>
    </row>
    <row r="318">
      <c r="A318" s="17"/>
      <c r="B318" s="17"/>
      <c r="C318" s="17"/>
      <c r="D318" s="17"/>
      <c r="E318" s="17"/>
      <c r="F318" s="17"/>
      <c r="G318" s="17"/>
    </row>
    <row r="319">
      <c r="A319" s="17"/>
      <c r="B319" s="17"/>
      <c r="C319" s="17"/>
      <c r="D319" s="17"/>
      <c r="E319" s="17"/>
      <c r="F319" s="17"/>
      <c r="G319" s="17"/>
    </row>
    <row r="320">
      <c r="A320" s="17"/>
      <c r="B320" s="17"/>
      <c r="C320" s="17"/>
      <c r="D320" s="17"/>
      <c r="E320" s="17"/>
      <c r="F320" s="17"/>
      <c r="G320" s="17"/>
    </row>
    <row r="321">
      <c r="A321" s="17"/>
      <c r="B321" s="17"/>
      <c r="C321" s="17"/>
      <c r="D321" s="17"/>
      <c r="E321" s="17"/>
      <c r="F321" s="17"/>
      <c r="G321" s="17"/>
    </row>
    <row r="322">
      <c r="A322" s="17"/>
      <c r="B322" s="17"/>
      <c r="C322" s="17"/>
      <c r="D322" s="17"/>
      <c r="E322" s="17"/>
      <c r="F322" s="17"/>
      <c r="G322" s="17"/>
    </row>
    <row r="323">
      <c r="A323" s="17"/>
      <c r="B323" s="17"/>
      <c r="C323" s="17"/>
      <c r="D323" s="17"/>
      <c r="E323" s="17"/>
      <c r="F323" s="17"/>
      <c r="G323" s="17"/>
    </row>
    <row r="324">
      <c r="A324" s="17"/>
      <c r="B324" s="17"/>
      <c r="C324" s="17"/>
      <c r="D324" s="17"/>
      <c r="E324" s="17"/>
      <c r="F324" s="17"/>
      <c r="G324" s="17"/>
    </row>
    <row r="325">
      <c r="A325" s="17"/>
      <c r="B325" s="17"/>
      <c r="C325" s="17"/>
      <c r="D325" s="17"/>
      <c r="E325" s="17"/>
      <c r="F325" s="17"/>
      <c r="G325" s="17"/>
    </row>
    <row r="326">
      <c r="A326" s="17"/>
      <c r="B326" s="17"/>
      <c r="C326" s="17"/>
      <c r="D326" s="17"/>
      <c r="E326" s="17"/>
      <c r="F326" s="17"/>
      <c r="G326" s="17"/>
    </row>
    <row r="327">
      <c r="A327" s="17"/>
      <c r="B327" s="17"/>
      <c r="C327" s="17"/>
      <c r="D327" s="17"/>
      <c r="E327" s="17"/>
      <c r="F327" s="17"/>
      <c r="G327" s="17"/>
    </row>
    <row r="328">
      <c r="A328" s="17"/>
      <c r="B328" s="17"/>
      <c r="C328" s="17"/>
      <c r="D328" s="17"/>
      <c r="E328" s="17"/>
      <c r="F328" s="17"/>
      <c r="G328" s="17"/>
    </row>
    <row r="329">
      <c r="A329" s="17"/>
      <c r="B329" s="17"/>
      <c r="C329" s="17"/>
      <c r="D329" s="17"/>
      <c r="E329" s="17"/>
      <c r="F329" s="17"/>
      <c r="G329" s="17"/>
    </row>
    <row r="330">
      <c r="A330" s="17"/>
      <c r="B330" s="17"/>
      <c r="C330" s="17"/>
      <c r="D330" s="17"/>
      <c r="E330" s="17"/>
      <c r="F330" s="17"/>
      <c r="G330" s="17"/>
    </row>
    <row r="331">
      <c r="A331" s="17"/>
      <c r="B331" s="17"/>
      <c r="C331" s="17"/>
      <c r="D331" s="17"/>
      <c r="E331" s="17"/>
      <c r="F331" s="17"/>
      <c r="G331" s="17"/>
    </row>
    <row r="332">
      <c r="A332" s="17"/>
      <c r="B332" s="17"/>
      <c r="C332" s="17"/>
      <c r="D332" s="17"/>
      <c r="E332" s="17"/>
      <c r="F332" s="17"/>
      <c r="G332" s="17"/>
    </row>
    <row r="333">
      <c r="A333" s="17"/>
      <c r="B333" s="17"/>
      <c r="C333" s="17"/>
      <c r="D333" s="17"/>
      <c r="E333" s="17"/>
      <c r="F333" s="17"/>
      <c r="G333" s="17"/>
    </row>
    <row r="334">
      <c r="A334" s="17"/>
      <c r="B334" s="17"/>
      <c r="C334" s="17"/>
      <c r="D334" s="17"/>
      <c r="E334" s="17"/>
      <c r="F334" s="17"/>
      <c r="G334" s="17"/>
    </row>
    <row r="335">
      <c r="A335" s="17"/>
      <c r="B335" s="17"/>
      <c r="C335" s="17"/>
      <c r="D335" s="17"/>
      <c r="E335" s="17"/>
      <c r="F335" s="17"/>
      <c r="G335" s="17"/>
    </row>
    <row r="336">
      <c r="A336" s="17"/>
      <c r="B336" s="17"/>
      <c r="C336" s="17"/>
      <c r="D336" s="17"/>
      <c r="E336" s="17"/>
      <c r="F336" s="17"/>
      <c r="G336" s="17"/>
    </row>
    <row r="337">
      <c r="A337" s="17"/>
      <c r="B337" s="17"/>
      <c r="C337" s="17"/>
      <c r="D337" s="17"/>
      <c r="E337" s="17"/>
      <c r="F337" s="17"/>
      <c r="G337" s="17"/>
    </row>
    <row r="338">
      <c r="A338" s="17"/>
      <c r="B338" s="17"/>
      <c r="C338" s="17"/>
      <c r="D338" s="17"/>
      <c r="E338" s="17"/>
      <c r="F338" s="17"/>
      <c r="G338" s="17"/>
    </row>
    <row r="339">
      <c r="A339" s="17"/>
      <c r="B339" s="17"/>
      <c r="C339" s="17"/>
      <c r="D339" s="17"/>
      <c r="E339" s="17"/>
      <c r="F339" s="17"/>
      <c r="G339" s="17"/>
    </row>
    <row r="340">
      <c r="A340" s="17"/>
      <c r="B340" s="17"/>
      <c r="C340" s="17"/>
      <c r="D340" s="17"/>
      <c r="E340" s="17"/>
      <c r="F340" s="17"/>
      <c r="G340" s="17"/>
    </row>
    <row r="341">
      <c r="A341" s="17"/>
      <c r="B341" s="17"/>
      <c r="C341" s="17"/>
      <c r="D341" s="17"/>
      <c r="E341" s="17"/>
      <c r="F341" s="17"/>
      <c r="G341" s="17"/>
    </row>
    <row r="342">
      <c r="A342" s="17"/>
      <c r="B342" s="17"/>
      <c r="C342" s="17"/>
      <c r="D342" s="17"/>
      <c r="E342" s="17"/>
      <c r="F342" s="17"/>
      <c r="G342" s="17"/>
    </row>
    <row r="343">
      <c r="A343" s="17"/>
      <c r="B343" s="17"/>
      <c r="C343" s="17"/>
      <c r="D343" s="17"/>
      <c r="E343" s="17"/>
      <c r="F343" s="17"/>
      <c r="G343" s="17"/>
    </row>
    <row r="344">
      <c r="A344" s="17"/>
      <c r="B344" s="17"/>
      <c r="C344" s="17"/>
      <c r="D344" s="17"/>
      <c r="E344" s="17"/>
      <c r="F344" s="17"/>
      <c r="G344" s="17"/>
    </row>
    <row r="345">
      <c r="A345" s="17"/>
      <c r="B345" s="17"/>
      <c r="C345" s="17"/>
      <c r="D345" s="17"/>
      <c r="E345" s="17"/>
      <c r="F345" s="17"/>
      <c r="G345" s="17"/>
    </row>
    <row r="346">
      <c r="A346" s="17"/>
      <c r="B346" s="17"/>
      <c r="C346" s="17"/>
      <c r="D346" s="17"/>
      <c r="E346" s="17"/>
      <c r="F346" s="17"/>
      <c r="G346" s="17"/>
    </row>
    <row r="347">
      <c r="A347" s="17"/>
      <c r="B347" s="17"/>
      <c r="C347" s="17"/>
      <c r="D347" s="17"/>
      <c r="E347" s="17"/>
      <c r="F347" s="17"/>
      <c r="G347" s="17"/>
    </row>
    <row r="348">
      <c r="A348" s="17"/>
      <c r="B348" s="17"/>
      <c r="C348" s="17"/>
      <c r="D348" s="17"/>
      <c r="E348" s="17"/>
      <c r="F348" s="17"/>
      <c r="G348" s="17"/>
    </row>
    <row r="349">
      <c r="A349" s="17"/>
      <c r="B349" s="17"/>
      <c r="C349" s="17"/>
      <c r="D349" s="17"/>
      <c r="E349" s="17"/>
      <c r="F349" s="17"/>
      <c r="G349" s="17"/>
    </row>
    <row r="350">
      <c r="A350" s="17"/>
      <c r="B350" s="17"/>
      <c r="C350" s="17"/>
      <c r="D350" s="17"/>
      <c r="E350" s="17"/>
      <c r="F350" s="17"/>
      <c r="G350" s="17"/>
    </row>
    <row r="351">
      <c r="A351" s="17"/>
      <c r="B351" s="17"/>
      <c r="C351" s="17"/>
      <c r="D351" s="17"/>
      <c r="E351" s="17"/>
      <c r="F351" s="17"/>
      <c r="G351" s="17"/>
    </row>
    <row r="352">
      <c r="A352" s="17"/>
      <c r="B352" s="17"/>
      <c r="C352" s="17"/>
      <c r="D352" s="17"/>
      <c r="E352" s="17"/>
      <c r="F352" s="17"/>
      <c r="G352" s="17"/>
    </row>
    <row r="353">
      <c r="A353" s="17"/>
      <c r="B353" s="17"/>
      <c r="C353" s="17"/>
      <c r="D353" s="17"/>
      <c r="E353" s="17"/>
      <c r="F353" s="17"/>
      <c r="G353" s="17"/>
    </row>
    <row r="354">
      <c r="A354" s="17"/>
      <c r="B354" s="17"/>
      <c r="C354" s="17"/>
      <c r="D354" s="17"/>
      <c r="E354" s="17"/>
      <c r="F354" s="17"/>
      <c r="G354" s="17"/>
    </row>
    <row r="355">
      <c r="A355" s="17"/>
      <c r="B355" s="17"/>
      <c r="C355" s="17"/>
      <c r="D355" s="17"/>
      <c r="E355" s="17"/>
      <c r="F355" s="17"/>
      <c r="G355" s="17"/>
    </row>
    <row r="356">
      <c r="A356" s="17"/>
      <c r="B356" s="17"/>
      <c r="C356" s="17"/>
      <c r="D356" s="17"/>
      <c r="E356" s="17"/>
      <c r="F356" s="17"/>
      <c r="G356" s="17"/>
    </row>
    <row r="357">
      <c r="A357" s="17"/>
      <c r="B357" s="17"/>
      <c r="C357" s="17"/>
      <c r="D357" s="17"/>
      <c r="E357" s="17"/>
      <c r="F357" s="17"/>
      <c r="G357" s="17"/>
    </row>
    <row r="358">
      <c r="A358" s="17"/>
      <c r="B358" s="17"/>
      <c r="C358" s="17"/>
      <c r="D358" s="17"/>
      <c r="E358" s="17"/>
      <c r="F358" s="17"/>
      <c r="G358" s="17"/>
    </row>
    <row r="359">
      <c r="A359" s="17"/>
      <c r="B359" s="17"/>
      <c r="C359" s="17"/>
      <c r="D359" s="17"/>
      <c r="E359" s="17"/>
      <c r="F359" s="17"/>
      <c r="G359" s="17"/>
    </row>
    <row r="360">
      <c r="A360" s="17"/>
      <c r="B360" s="17"/>
      <c r="C360" s="17"/>
      <c r="D360" s="17"/>
      <c r="E360" s="17"/>
      <c r="F360" s="17"/>
      <c r="G360" s="17"/>
    </row>
    <row r="361">
      <c r="A361" s="17"/>
      <c r="B361" s="17"/>
      <c r="C361" s="17"/>
      <c r="D361" s="17"/>
      <c r="E361" s="17"/>
      <c r="F361" s="17"/>
      <c r="G361" s="17"/>
    </row>
    <row r="362">
      <c r="A362" s="17"/>
      <c r="B362" s="17"/>
      <c r="C362" s="17"/>
      <c r="D362" s="17"/>
      <c r="E362" s="17"/>
      <c r="F362" s="17"/>
      <c r="G362" s="17"/>
    </row>
    <row r="363">
      <c r="A363" s="17"/>
      <c r="B363" s="17"/>
      <c r="C363" s="17"/>
      <c r="D363" s="17"/>
      <c r="E363" s="17"/>
      <c r="F363" s="17"/>
      <c r="G363" s="17"/>
    </row>
    <row r="364">
      <c r="A364" s="17"/>
      <c r="B364" s="17"/>
      <c r="C364" s="17"/>
      <c r="D364" s="17"/>
      <c r="E364" s="17"/>
      <c r="F364" s="17"/>
      <c r="G364" s="17"/>
    </row>
    <row r="365">
      <c r="A365" s="17"/>
      <c r="B365" s="17"/>
      <c r="C365" s="17"/>
      <c r="D365" s="17"/>
      <c r="E365" s="17"/>
      <c r="F365" s="17"/>
      <c r="G365" s="17"/>
    </row>
    <row r="366">
      <c r="A366" s="17"/>
      <c r="B366" s="17"/>
      <c r="C366" s="17"/>
      <c r="D366" s="17"/>
      <c r="E366" s="17"/>
      <c r="F366" s="17"/>
      <c r="G366" s="17"/>
    </row>
    <row r="367">
      <c r="A367" s="17"/>
      <c r="B367" s="17"/>
      <c r="C367" s="17"/>
      <c r="D367" s="17"/>
      <c r="E367" s="17"/>
      <c r="F367" s="17"/>
      <c r="G367" s="17"/>
    </row>
    <row r="368">
      <c r="A368" s="17"/>
      <c r="B368" s="17"/>
      <c r="C368" s="17"/>
      <c r="D368" s="17"/>
      <c r="E368" s="17"/>
      <c r="F368" s="17"/>
      <c r="G368" s="17"/>
    </row>
    <row r="369">
      <c r="A369" s="17"/>
      <c r="B369" s="17"/>
      <c r="C369" s="17"/>
      <c r="D369" s="17"/>
      <c r="E369" s="17"/>
      <c r="F369" s="17"/>
      <c r="G369" s="17"/>
    </row>
    <row r="370">
      <c r="A370" s="17"/>
      <c r="B370" s="17"/>
      <c r="C370" s="17"/>
      <c r="D370" s="17"/>
      <c r="E370" s="17"/>
      <c r="F370" s="17"/>
      <c r="G370" s="17"/>
    </row>
    <row r="371">
      <c r="A371" s="17"/>
      <c r="B371" s="17"/>
      <c r="C371" s="17"/>
      <c r="D371" s="17"/>
      <c r="E371" s="17"/>
      <c r="F371" s="17"/>
      <c r="G371" s="17"/>
    </row>
    <row r="372">
      <c r="A372" s="17"/>
      <c r="B372" s="17"/>
      <c r="C372" s="17"/>
      <c r="D372" s="17"/>
      <c r="E372" s="17"/>
      <c r="F372" s="17"/>
      <c r="G372" s="17"/>
    </row>
    <row r="373">
      <c r="A373" s="17"/>
      <c r="B373" s="17"/>
      <c r="C373" s="17"/>
      <c r="D373" s="17"/>
      <c r="E373" s="17"/>
      <c r="F373" s="17"/>
      <c r="G373" s="17"/>
    </row>
    <row r="374">
      <c r="A374" s="17"/>
      <c r="B374" s="17"/>
      <c r="C374" s="17"/>
      <c r="D374" s="17"/>
      <c r="E374" s="17"/>
      <c r="F374" s="17"/>
      <c r="G374" s="17"/>
    </row>
    <row r="375">
      <c r="A375" s="17"/>
      <c r="B375" s="17"/>
      <c r="C375" s="17"/>
      <c r="D375" s="17"/>
      <c r="E375" s="17"/>
      <c r="F375" s="17"/>
      <c r="G375" s="17"/>
    </row>
    <row r="376">
      <c r="A376" s="17"/>
      <c r="B376" s="17"/>
      <c r="C376" s="17"/>
      <c r="D376" s="17"/>
      <c r="E376" s="17"/>
      <c r="F376" s="17"/>
      <c r="G376" s="17"/>
    </row>
    <row r="377">
      <c r="A377" s="17"/>
      <c r="B377" s="17"/>
      <c r="C377" s="17"/>
      <c r="D377" s="17"/>
      <c r="E377" s="17"/>
      <c r="F377" s="17"/>
      <c r="G377" s="17"/>
    </row>
    <row r="378">
      <c r="A378" s="17"/>
      <c r="B378" s="17"/>
      <c r="C378" s="17"/>
      <c r="D378" s="17"/>
      <c r="E378" s="17"/>
      <c r="F378" s="17"/>
      <c r="G378" s="17"/>
    </row>
    <row r="379">
      <c r="A379" s="17"/>
      <c r="B379" s="17"/>
      <c r="C379" s="17"/>
      <c r="D379" s="17"/>
      <c r="E379" s="17"/>
      <c r="F379" s="17"/>
      <c r="G379" s="17"/>
    </row>
    <row r="380">
      <c r="A380" s="17"/>
      <c r="B380" s="17"/>
      <c r="C380" s="17"/>
      <c r="D380" s="17"/>
      <c r="E380" s="17"/>
      <c r="F380" s="17"/>
      <c r="G380" s="17"/>
    </row>
    <row r="381">
      <c r="A381" s="17"/>
      <c r="B381" s="17"/>
      <c r="C381" s="17"/>
      <c r="D381" s="17"/>
      <c r="E381" s="17"/>
      <c r="F381" s="17"/>
      <c r="G381" s="17"/>
    </row>
    <row r="382">
      <c r="A382" s="17"/>
      <c r="B382" s="17"/>
      <c r="C382" s="17"/>
      <c r="D382" s="17"/>
      <c r="E382" s="17"/>
      <c r="F382" s="17"/>
      <c r="G382" s="17"/>
    </row>
    <row r="383">
      <c r="A383" s="17"/>
      <c r="B383" s="17"/>
      <c r="C383" s="17"/>
      <c r="D383" s="17"/>
      <c r="E383" s="17"/>
      <c r="F383" s="17"/>
      <c r="G383" s="17"/>
    </row>
    <row r="384">
      <c r="A384" s="17"/>
      <c r="B384" s="17"/>
      <c r="C384" s="17"/>
      <c r="D384" s="17"/>
      <c r="E384" s="17"/>
      <c r="F384" s="17"/>
      <c r="G384" s="17"/>
    </row>
    <row r="385">
      <c r="A385" s="17"/>
      <c r="B385" s="17"/>
      <c r="C385" s="17"/>
      <c r="D385" s="17"/>
      <c r="E385" s="17"/>
      <c r="F385" s="17"/>
      <c r="G385" s="17"/>
    </row>
    <row r="386">
      <c r="A386" s="17"/>
      <c r="B386" s="17"/>
      <c r="C386" s="17"/>
      <c r="D386" s="17"/>
      <c r="E386" s="17"/>
      <c r="F386" s="17"/>
      <c r="G386" s="17"/>
    </row>
    <row r="387">
      <c r="A387" s="17"/>
      <c r="B387" s="17"/>
      <c r="C387" s="17"/>
      <c r="D387" s="17"/>
      <c r="E387" s="17"/>
      <c r="F387" s="17"/>
      <c r="G387" s="17"/>
    </row>
    <row r="388">
      <c r="A388" s="17"/>
      <c r="B388" s="17"/>
      <c r="C388" s="17"/>
      <c r="D388" s="17"/>
      <c r="E388" s="17"/>
      <c r="F388" s="17"/>
      <c r="G388" s="17"/>
    </row>
    <row r="389">
      <c r="A389" s="17"/>
      <c r="B389" s="17"/>
      <c r="C389" s="17"/>
      <c r="D389" s="17"/>
      <c r="E389" s="17"/>
      <c r="F389" s="17"/>
      <c r="G389" s="17"/>
    </row>
    <row r="390">
      <c r="A390" s="17"/>
      <c r="B390" s="17"/>
      <c r="C390" s="17"/>
      <c r="D390" s="17"/>
      <c r="E390" s="17"/>
      <c r="F390" s="17"/>
      <c r="G390" s="17"/>
    </row>
    <row r="391">
      <c r="A391" s="17"/>
      <c r="B391" s="17"/>
      <c r="C391" s="17"/>
      <c r="D391" s="17"/>
      <c r="E391" s="17"/>
      <c r="F391" s="17"/>
      <c r="G391" s="17"/>
    </row>
    <row r="392">
      <c r="A392" s="17"/>
      <c r="B392" s="17"/>
      <c r="C392" s="17"/>
      <c r="D392" s="17"/>
      <c r="E392" s="17"/>
      <c r="F392" s="17"/>
      <c r="G392" s="17"/>
    </row>
    <row r="393">
      <c r="A393" s="17"/>
      <c r="B393" s="17"/>
      <c r="C393" s="17"/>
      <c r="D393" s="17"/>
      <c r="E393" s="17"/>
      <c r="F393" s="17"/>
      <c r="G393" s="17"/>
    </row>
    <row r="394">
      <c r="A394" s="17"/>
      <c r="B394" s="17"/>
      <c r="C394" s="17"/>
      <c r="D394" s="17"/>
      <c r="E394" s="17"/>
      <c r="F394" s="17"/>
      <c r="G394" s="17"/>
    </row>
    <row r="395">
      <c r="A395" s="17"/>
      <c r="B395" s="17"/>
      <c r="C395" s="17"/>
      <c r="D395" s="17"/>
      <c r="E395" s="17"/>
      <c r="F395" s="17"/>
      <c r="G395" s="17"/>
    </row>
    <row r="396">
      <c r="A396" s="17"/>
      <c r="B396" s="17"/>
      <c r="C396" s="17"/>
      <c r="D396" s="17"/>
      <c r="E396" s="17"/>
      <c r="F396" s="17"/>
      <c r="G396" s="17"/>
    </row>
    <row r="397">
      <c r="A397" s="17"/>
      <c r="B397" s="17"/>
      <c r="C397" s="17"/>
      <c r="D397" s="17"/>
      <c r="E397" s="17"/>
      <c r="F397" s="17"/>
      <c r="G397" s="17"/>
    </row>
    <row r="398">
      <c r="A398" s="17"/>
      <c r="B398" s="17"/>
      <c r="C398" s="17"/>
      <c r="D398" s="17"/>
      <c r="E398" s="17"/>
      <c r="F398" s="17"/>
      <c r="G398" s="17"/>
    </row>
    <row r="399">
      <c r="A399" s="17"/>
      <c r="B399" s="17"/>
      <c r="C399" s="17"/>
      <c r="D399" s="17"/>
      <c r="E399" s="17"/>
      <c r="F399" s="17"/>
      <c r="G399" s="17"/>
    </row>
    <row r="400">
      <c r="A400" s="17"/>
      <c r="B400" s="17"/>
      <c r="C400" s="17"/>
      <c r="D400" s="17"/>
      <c r="E400" s="17"/>
      <c r="F400" s="17"/>
      <c r="G400" s="17"/>
    </row>
    <row r="401">
      <c r="A401" s="17"/>
      <c r="B401" s="17"/>
      <c r="C401" s="17"/>
      <c r="D401" s="17"/>
      <c r="E401" s="17"/>
      <c r="F401" s="17"/>
      <c r="G401" s="17"/>
    </row>
    <row r="402">
      <c r="A402" s="17"/>
      <c r="B402" s="17"/>
      <c r="C402" s="17"/>
      <c r="D402" s="17"/>
      <c r="E402" s="17"/>
      <c r="F402" s="17"/>
      <c r="G402" s="17"/>
    </row>
    <row r="403">
      <c r="A403" s="17"/>
      <c r="B403" s="17"/>
      <c r="C403" s="17"/>
      <c r="D403" s="17"/>
      <c r="E403" s="17"/>
      <c r="F403" s="17"/>
      <c r="G403" s="17"/>
    </row>
    <row r="404">
      <c r="A404" s="17"/>
      <c r="B404" s="17"/>
      <c r="C404" s="17"/>
      <c r="D404" s="17"/>
      <c r="E404" s="17"/>
      <c r="F404" s="17"/>
      <c r="G404" s="17"/>
    </row>
    <row r="405">
      <c r="A405" s="17"/>
      <c r="B405" s="17"/>
      <c r="C405" s="17"/>
      <c r="D405" s="17"/>
      <c r="E405" s="17"/>
      <c r="F405" s="17"/>
      <c r="G405" s="17"/>
    </row>
    <row r="406">
      <c r="A406" s="17"/>
      <c r="B406" s="17"/>
      <c r="C406" s="17"/>
      <c r="D406" s="17"/>
      <c r="E406" s="17"/>
      <c r="F406" s="17"/>
      <c r="G406" s="17"/>
    </row>
    <row r="407">
      <c r="A407" s="17"/>
      <c r="B407" s="17"/>
      <c r="C407" s="17"/>
      <c r="D407" s="17"/>
      <c r="E407" s="17"/>
      <c r="F407" s="17"/>
      <c r="G407" s="17"/>
    </row>
    <row r="408">
      <c r="A408" s="17"/>
      <c r="B408" s="17"/>
      <c r="C408" s="17"/>
      <c r="D408" s="17"/>
      <c r="E408" s="17"/>
      <c r="F408" s="17"/>
      <c r="G408" s="17"/>
    </row>
    <row r="409">
      <c r="A409" s="17"/>
      <c r="B409" s="17"/>
      <c r="C409" s="17"/>
      <c r="D409" s="17"/>
      <c r="E409" s="17"/>
      <c r="F409" s="17"/>
      <c r="G409" s="17"/>
    </row>
    <row r="410">
      <c r="A410" s="17"/>
      <c r="B410" s="17"/>
      <c r="C410" s="17"/>
      <c r="D410" s="17"/>
      <c r="E410" s="17"/>
      <c r="F410" s="17"/>
      <c r="G410" s="17"/>
    </row>
    <row r="411">
      <c r="A411" s="17"/>
      <c r="B411" s="17"/>
      <c r="C411" s="17"/>
      <c r="D411" s="17"/>
      <c r="E411" s="17"/>
      <c r="F411" s="17"/>
      <c r="G411" s="17"/>
    </row>
    <row r="412">
      <c r="A412" s="17"/>
      <c r="B412" s="17"/>
      <c r="C412" s="17"/>
      <c r="D412" s="17"/>
      <c r="E412" s="17"/>
      <c r="F412" s="17"/>
      <c r="G412" s="17"/>
    </row>
    <row r="413">
      <c r="A413" s="17"/>
      <c r="B413" s="17"/>
      <c r="C413" s="17"/>
      <c r="D413" s="17"/>
      <c r="E413" s="17"/>
      <c r="F413" s="17"/>
      <c r="G413" s="17"/>
    </row>
    <row r="414">
      <c r="A414" s="17"/>
      <c r="B414" s="17"/>
      <c r="C414" s="17"/>
      <c r="D414" s="17"/>
      <c r="E414" s="17"/>
      <c r="F414" s="17"/>
      <c r="G414" s="17"/>
    </row>
    <row r="415">
      <c r="A415" s="17"/>
      <c r="B415" s="17"/>
      <c r="C415" s="17"/>
      <c r="D415" s="17"/>
      <c r="E415" s="17"/>
      <c r="F415" s="17"/>
      <c r="G415" s="17"/>
    </row>
    <row r="416">
      <c r="A416" s="17"/>
      <c r="B416" s="17"/>
      <c r="C416" s="17"/>
      <c r="D416" s="17"/>
      <c r="E416" s="17"/>
      <c r="F416" s="17"/>
      <c r="G416" s="17"/>
    </row>
    <row r="417">
      <c r="A417" s="17"/>
      <c r="B417" s="17"/>
      <c r="C417" s="17"/>
      <c r="D417" s="17"/>
      <c r="E417" s="17"/>
      <c r="F417" s="17"/>
      <c r="G417" s="17"/>
    </row>
    <row r="418">
      <c r="A418" s="17"/>
      <c r="B418" s="17"/>
      <c r="C418" s="17"/>
      <c r="D418" s="17"/>
      <c r="E418" s="17"/>
      <c r="F418" s="17"/>
      <c r="G418" s="17"/>
    </row>
    <row r="419">
      <c r="A419" s="17"/>
      <c r="B419" s="17"/>
      <c r="C419" s="17"/>
      <c r="D419" s="17"/>
      <c r="E419" s="17"/>
      <c r="F419" s="17"/>
      <c r="G419" s="17"/>
    </row>
    <row r="420">
      <c r="A420" s="17"/>
      <c r="B420" s="17"/>
      <c r="C420" s="17"/>
      <c r="D420" s="17"/>
      <c r="E420" s="17"/>
      <c r="F420" s="17"/>
      <c r="G420" s="17"/>
    </row>
    <row r="421">
      <c r="A421" s="17"/>
      <c r="B421" s="17"/>
      <c r="C421" s="17"/>
      <c r="D421" s="17"/>
      <c r="E421" s="17"/>
      <c r="F421" s="17"/>
      <c r="G421" s="17"/>
    </row>
    <row r="422">
      <c r="A422" s="17"/>
      <c r="B422" s="17"/>
      <c r="C422" s="17"/>
      <c r="D422" s="17"/>
      <c r="E422" s="17"/>
      <c r="F422" s="17"/>
      <c r="G422" s="17"/>
    </row>
    <row r="423">
      <c r="A423" s="17"/>
      <c r="B423" s="17"/>
      <c r="C423" s="17"/>
      <c r="D423" s="17"/>
      <c r="E423" s="17"/>
      <c r="F423" s="17"/>
      <c r="G423" s="17"/>
    </row>
    <row r="424">
      <c r="A424" s="17"/>
      <c r="B424" s="17"/>
      <c r="C424" s="17"/>
      <c r="D424" s="17"/>
      <c r="E424" s="17"/>
      <c r="F424" s="17"/>
      <c r="G424" s="17"/>
    </row>
    <row r="425">
      <c r="A425" s="17"/>
      <c r="B425" s="17"/>
      <c r="C425" s="17"/>
      <c r="D425" s="17"/>
      <c r="E425" s="17"/>
      <c r="F425" s="17"/>
      <c r="G425" s="17"/>
    </row>
    <row r="426">
      <c r="A426" s="17"/>
      <c r="B426" s="17"/>
      <c r="C426" s="17"/>
      <c r="D426" s="17"/>
      <c r="E426" s="17"/>
      <c r="F426" s="17"/>
      <c r="G426" s="17"/>
    </row>
    <row r="427">
      <c r="A427" s="17"/>
      <c r="B427" s="17"/>
      <c r="C427" s="17"/>
      <c r="D427" s="17"/>
      <c r="E427" s="17"/>
      <c r="F427" s="17"/>
      <c r="G427" s="17"/>
    </row>
    <row r="428">
      <c r="A428" s="17"/>
      <c r="B428" s="17"/>
      <c r="C428" s="17"/>
      <c r="D428" s="17"/>
      <c r="E428" s="17"/>
      <c r="F428" s="17"/>
      <c r="G428" s="17"/>
    </row>
    <row r="429">
      <c r="A429" s="17"/>
      <c r="B429" s="17"/>
      <c r="C429" s="17"/>
      <c r="D429" s="17"/>
      <c r="E429" s="17"/>
      <c r="F429" s="17"/>
      <c r="G429" s="17"/>
    </row>
    <row r="430">
      <c r="A430" s="17"/>
      <c r="B430" s="17"/>
      <c r="C430" s="17"/>
      <c r="D430" s="17"/>
      <c r="E430" s="17"/>
      <c r="F430" s="17"/>
      <c r="G430" s="17"/>
    </row>
    <row r="431">
      <c r="A431" s="17"/>
      <c r="B431" s="17"/>
      <c r="C431" s="17"/>
      <c r="D431" s="17"/>
      <c r="E431" s="17"/>
      <c r="F431" s="17"/>
      <c r="G431" s="17"/>
    </row>
    <row r="432">
      <c r="A432" s="17"/>
      <c r="B432" s="17"/>
      <c r="C432" s="17"/>
      <c r="D432" s="17"/>
      <c r="E432" s="17"/>
      <c r="F432" s="17"/>
      <c r="G432" s="17"/>
    </row>
    <row r="433">
      <c r="A433" s="17"/>
      <c r="B433" s="17"/>
      <c r="C433" s="17"/>
      <c r="D433" s="17"/>
      <c r="E433" s="17"/>
      <c r="F433" s="17"/>
      <c r="G433" s="17"/>
    </row>
    <row r="434">
      <c r="A434" s="17"/>
      <c r="B434" s="17"/>
      <c r="C434" s="17"/>
      <c r="D434" s="17"/>
      <c r="E434" s="17"/>
      <c r="F434" s="17"/>
      <c r="G434" s="17"/>
    </row>
    <row r="435">
      <c r="A435" s="17"/>
      <c r="B435" s="17"/>
      <c r="C435" s="17"/>
      <c r="D435" s="17"/>
      <c r="E435" s="17"/>
      <c r="F435" s="17"/>
      <c r="G435" s="17"/>
    </row>
    <row r="436">
      <c r="A436" s="17"/>
      <c r="B436" s="17"/>
      <c r="C436" s="17"/>
      <c r="D436" s="17"/>
      <c r="E436" s="17"/>
      <c r="F436" s="17"/>
      <c r="G436" s="17"/>
    </row>
    <row r="437">
      <c r="A437" s="17"/>
      <c r="B437" s="17"/>
      <c r="C437" s="17"/>
      <c r="D437" s="17"/>
      <c r="E437" s="17"/>
      <c r="F437" s="17"/>
      <c r="G437" s="17"/>
    </row>
    <row r="438">
      <c r="A438" s="17"/>
      <c r="B438" s="17"/>
      <c r="C438" s="17"/>
      <c r="D438" s="17"/>
      <c r="E438" s="17"/>
      <c r="F438" s="17"/>
      <c r="G438" s="17"/>
    </row>
    <row r="439">
      <c r="A439" s="17"/>
      <c r="B439" s="17"/>
      <c r="C439" s="17"/>
      <c r="D439" s="17"/>
      <c r="E439" s="17"/>
      <c r="F439" s="17"/>
      <c r="G439" s="17"/>
    </row>
    <row r="440">
      <c r="A440" s="17"/>
      <c r="B440" s="17"/>
      <c r="C440" s="17"/>
      <c r="D440" s="17"/>
      <c r="E440" s="17"/>
      <c r="F440" s="17"/>
      <c r="G440" s="17"/>
    </row>
    <row r="441">
      <c r="A441" s="17"/>
      <c r="B441" s="17"/>
      <c r="C441" s="17"/>
      <c r="D441" s="17"/>
      <c r="E441" s="17"/>
      <c r="F441" s="17"/>
      <c r="G441" s="17"/>
    </row>
    <row r="442">
      <c r="A442" s="17"/>
      <c r="B442" s="17"/>
      <c r="C442" s="17"/>
      <c r="D442" s="17"/>
      <c r="E442" s="17"/>
      <c r="F442" s="17"/>
      <c r="G442" s="17"/>
    </row>
    <row r="443">
      <c r="A443" s="17"/>
      <c r="B443" s="17"/>
      <c r="C443" s="17"/>
      <c r="D443" s="17"/>
      <c r="E443" s="17"/>
      <c r="F443" s="17"/>
      <c r="G443" s="17"/>
    </row>
    <row r="444">
      <c r="A444" s="17"/>
      <c r="B444" s="17"/>
      <c r="C444" s="17"/>
      <c r="D444" s="17"/>
      <c r="E444" s="17"/>
      <c r="F444" s="17"/>
      <c r="G444" s="17"/>
    </row>
    <row r="445">
      <c r="A445" s="17"/>
      <c r="B445" s="17"/>
      <c r="C445" s="17"/>
      <c r="D445" s="17"/>
      <c r="E445" s="17"/>
      <c r="F445" s="17"/>
      <c r="G445" s="17"/>
    </row>
    <row r="446">
      <c r="A446" s="17"/>
      <c r="B446" s="17"/>
      <c r="C446" s="17"/>
      <c r="D446" s="17"/>
      <c r="E446" s="17"/>
      <c r="F446" s="17"/>
      <c r="G446" s="17"/>
    </row>
    <row r="447">
      <c r="A447" s="17"/>
      <c r="B447" s="17"/>
      <c r="C447" s="17"/>
      <c r="D447" s="17"/>
      <c r="E447" s="17"/>
      <c r="F447" s="17"/>
      <c r="G447" s="17"/>
    </row>
    <row r="448">
      <c r="A448" s="17"/>
      <c r="B448" s="17"/>
      <c r="C448" s="17"/>
      <c r="D448" s="17"/>
      <c r="E448" s="17"/>
      <c r="F448" s="17"/>
      <c r="G448" s="17"/>
    </row>
    <row r="449">
      <c r="A449" s="17"/>
      <c r="B449" s="17"/>
      <c r="C449" s="17"/>
      <c r="D449" s="17"/>
      <c r="E449" s="17"/>
      <c r="F449" s="17"/>
      <c r="G449" s="17"/>
    </row>
    <row r="450">
      <c r="A450" s="17"/>
      <c r="B450" s="17"/>
      <c r="C450" s="17"/>
      <c r="D450" s="17"/>
      <c r="E450" s="17"/>
      <c r="F450" s="17"/>
      <c r="G450" s="17"/>
    </row>
    <row r="451">
      <c r="A451" s="17"/>
      <c r="B451" s="17"/>
      <c r="C451" s="17"/>
      <c r="D451" s="17"/>
      <c r="E451" s="17"/>
      <c r="F451" s="17"/>
      <c r="G451" s="17"/>
    </row>
    <row r="452">
      <c r="A452" s="17"/>
      <c r="B452" s="17"/>
      <c r="C452" s="17"/>
      <c r="D452" s="17"/>
      <c r="E452" s="17"/>
      <c r="F452" s="17"/>
      <c r="G452" s="17"/>
    </row>
    <row r="453">
      <c r="A453" s="17"/>
      <c r="B453" s="17"/>
      <c r="C453" s="17"/>
      <c r="D453" s="17"/>
      <c r="E453" s="17"/>
      <c r="F453" s="17"/>
      <c r="G453" s="17"/>
    </row>
    <row r="454">
      <c r="A454" s="17"/>
      <c r="B454" s="17"/>
      <c r="C454" s="17"/>
      <c r="D454" s="17"/>
      <c r="E454" s="17"/>
      <c r="F454" s="17"/>
      <c r="G454" s="17"/>
    </row>
    <row r="455">
      <c r="A455" s="17"/>
      <c r="B455" s="17"/>
      <c r="C455" s="17"/>
      <c r="D455" s="17"/>
      <c r="E455" s="17"/>
      <c r="F455" s="17"/>
      <c r="G455" s="17"/>
    </row>
    <row r="456">
      <c r="A456" s="17"/>
      <c r="B456" s="17"/>
      <c r="C456" s="17"/>
      <c r="D456" s="17"/>
      <c r="E456" s="17"/>
      <c r="F456" s="17"/>
      <c r="G456" s="17"/>
    </row>
    <row r="457">
      <c r="A457" s="17"/>
      <c r="B457" s="17"/>
      <c r="C457" s="17"/>
      <c r="D457" s="17"/>
      <c r="E457" s="17"/>
      <c r="F457" s="17"/>
      <c r="G457" s="17"/>
    </row>
    <row r="458">
      <c r="A458" s="17"/>
      <c r="B458" s="17"/>
      <c r="C458" s="17"/>
      <c r="D458" s="17"/>
      <c r="E458" s="17"/>
      <c r="F458" s="17"/>
      <c r="G458" s="17"/>
    </row>
    <row r="459">
      <c r="A459" s="17"/>
      <c r="B459" s="17"/>
      <c r="C459" s="17"/>
      <c r="D459" s="17"/>
      <c r="E459" s="17"/>
      <c r="F459" s="17"/>
      <c r="G459" s="17"/>
    </row>
    <row r="460">
      <c r="A460" s="17"/>
      <c r="B460" s="17"/>
      <c r="C460" s="17"/>
      <c r="D460" s="17"/>
      <c r="E460" s="17"/>
      <c r="F460" s="17"/>
      <c r="G460" s="17"/>
    </row>
    <row r="461">
      <c r="A461" s="17"/>
      <c r="B461" s="17"/>
      <c r="C461" s="17"/>
      <c r="D461" s="17"/>
      <c r="E461" s="17"/>
      <c r="F461" s="17"/>
      <c r="G461" s="17"/>
    </row>
    <row r="462">
      <c r="A462" s="17"/>
      <c r="B462" s="17"/>
      <c r="C462" s="17"/>
      <c r="D462" s="17"/>
      <c r="E462" s="17"/>
      <c r="F462" s="17"/>
      <c r="G462" s="17"/>
    </row>
    <row r="463">
      <c r="A463" s="17"/>
      <c r="B463" s="17"/>
      <c r="C463" s="17"/>
      <c r="D463" s="17"/>
      <c r="E463" s="17"/>
      <c r="F463" s="17"/>
      <c r="G463" s="17"/>
    </row>
    <row r="464">
      <c r="A464" s="17"/>
      <c r="B464" s="17"/>
      <c r="C464" s="17"/>
      <c r="D464" s="17"/>
      <c r="E464" s="17"/>
      <c r="F464" s="17"/>
      <c r="G464" s="17"/>
    </row>
    <row r="465">
      <c r="A465" s="17"/>
      <c r="B465" s="17"/>
      <c r="C465" s="17"/>
      <c r="D465" s="17"/>
      <c r="E465" s="17"/>
      <c r="F465" s="17"/>
      <c r="G465" s="17"/>
    </row>
    <row r="466">
      <c r="A466" s="17"/>
      <c r="B466" s="17"/>
      <c r="C466" s="17"/>
      <c r="D466" s="17"/>
      <c r="E466" s="17"/>
      <c r="F466" s="17"/>
      <c r="G466" s="17"/>
    </row>
    <row r="467">
      <c r="A467" s="17"/>
      <c r="B467" s="17"/>
      <c r="C467" s="17"/>
      <c r="D467" s="17"/>
      <c r="E467" s="17"/>
      <c r="F467" s="17"/>
      <c r="G467" s="17"/>
    </row>
    <row r="468">
      <c r="A468" s="17"/>
      <c r="B468" s="17"/>
      <c r="C468" s="17"/>
      <c r="D468" s="17"/>
      <c r="E468" s="17"/>
      <c r="F468" s="17"/>
      <c r="G468" s="17"/>
    </row>
    <row r="469">
      <c r="A469" s="17"/>
      <c r="B469" s="17"/>
      <c r="C469" s="17"/>
      <c r="D469" s="17"/>
      <c r="E469" s="17"/>
      <c r="F469" s="17"/>
      <c r="G469" s="17"/>
    </row>
    <row r="470">
      <c r="A470" s="17"/>
      <c r="B470" s="17"/>
      <c r="C470" s="17"/>
      <c r="D470" s="17"/>
      <c r="E470" s="17"/>
      <c r="F470" s="17"/>
      <c r="G470" s="17"/>
    </row>
    <row r="471">
      <c r="A471" s="17"/>
      <c r="B471" s="17"/>
      <c r="C471" s="17"/>
      <c r="D471" s="17"/>
      <c r="E471" s="17"/>
      <c r="F471" s="17"/>
      <c r="G471" s="17"/>
    </row>
    <row r="472">
      <c r="A472" s="17"/>
      <c r="B472" s="17"/>
      <c r="C472" s="17"/>
      <c r="D472" s="17"/>
      <c r="E472" s="17"/>
      <c r="F472" s="17"/>
      <c r="G472" s="17"/>
    </row>
    <row r="473">
      <c r="A473" s="17"/>
      <c r="B473" s="17"/>
      <c r="C473" s="17"/>
      <c r="D473" s="17"/>
      <c r="E473" s="17"/>
      <c r="F473" s="17"/>
      <c r="G473" s="17"/>
    </row>
    <row r="474">
      <c r="A474" s="17"/>
      <c r="B474" s="17"/>
      <c r="C474" s="17"/>
      <c r="D474" s="17"/>
      <c r="E474" s="17"/>
      <c r="F474" s="17"/>
      <c r="G474" s="17"/>
    </row>
    <row r="475">
      <c r="A475" s="17"/>
      <c r="B475" s="17"/>
      <c r="C475" s="17"/>
      <c r="D475" s="17"/>
      <c r="E475" s="17"/>
      <c r="F475" s="17"/>
      <c r="G475" s="17"/>
    </row>
    <row r="476">
      <c r="A476" s="17"/>
      <c r="B476" s="17"/>
      <c r="C476" s="17"/>
      <c r="D476" s="17"/>
      <c r="E476" s="17"/>
      <c r="F476" s="17"/>
      <c r="G476" s="17"/>
    </row>
    <row r="477">
      <c r="A477" s="17"/>
      <c r="B477" s="17"/>
      <c r="C477" s="17"/>
      <c r="D477" s="17"/>
      <c r="E477" s="17"/>
      <c r="F477" s="17"/>
      <c r="G477" s="17"/>
    </row>
    <row r="478">
      <c r="A478" s="17"/>
      <c r="B478" s="17"/>
      <c r="C478" s="17"/>
      <c r="D478" s="17"/>
      <c r="E478" s="17"/>
      <c r="F478" s="17"/>
      <c r="G478" s="17"/>
    </row>
    <row r="479">
      <c r="A479" s="17"/>
      <c r="B479" s="17"/>
      <c r="C479" s="17"/>
      <c r="D479" s="17"/>
      <c r="E479" s="17"/>
      <c r="F479" s="17"/>
      <c r="G479" s="17"/>
    </row>
    <row r="480">
      <c r="A480" s="17"/>
      <c r="B480" s="17"/>
      <c r="C480" s="17"/>
      <c r="D480" s="17"/>
      <c r="E480" s="17"/>
      <c r="F480" s="17"/>
      <c r="G480" s="17"/>
    </row>
    <row r="481">
      <c r="A481" s="17"/>
      <c r="B481" s="17"/>
      <c r="C481" s="17"/>
      <c r="D481" s="17"/>
      <c r="E481" s="17"/>
      <c r="F481" s="17"/>
      <c r="G481" s="17"/>
    </row>
    <row r="482">
      <c r="A482" s="17"/>
      <c r="B482" s="17"/>
      <c r="C482" s="17"/>
      <c r="D482" s="17"/>
      <c r="E482" s="17"/>
      <c r="F482" s="17"/>
      <c r="G482" s="17"/>
    </row>
    <row r="483">
      <c r="A483" s="17"/>
      <c r="B483" s="17"/>
      <c r="C483" s="17"/>
      <c r="D483" s="17"/>
      <c r="E483" s="17"/>
      <c r="F483" s="17"/>
      <c r="G483" s="17"/>
    </row>
    <row r="484">
      <c r="A484" s="17"/>
      <c r="B484" s="17"/>
      <c r="C484" s="17"/>
      <c r="D484" s="17"/>
      <c r="E484" s="17"/>
      <c r="F484" s="17"/>
      <c r="G484" s="17"/>
    </row>
    <row r="485">
      <c r="A485" s="17"/>
      <c r="B485" s="17"/>
      <c r="C485" s="17"/>
      <c r="D485" s="17"/>
      <c r="E485" s="17"/>
      <c r="F485" s="17"/>
      <c r="G485" s="17"/>
    </row>
    <row r="486">
      <c r="A486" s="17"/>
      <c r="B486" s="17"/>
      <c r="C486" s="17"/>
      <c r="D486" s="17"/>
      <c r="E486" s="17"/>
      <c r="F486" s="17"/>
      <c r="G486" s="17"/>
    </row>
    <row r="487">
      <c r="A487" s="17"/>
      <c r="B487" s="17"/>
      <c r="C487" s="17"/>
      <c r="D487" s="17"/>
      <c r="E487" s="17"/>
      <c r="F487" s="17"/>
      <c r="G487" s="17"/>
    </row>
    <row r="488">
      <c r="A488" s="17"/>
      <c r="B488" s="17"/>
      <c r="C488" s="17"/>
      <c r="D488" s="17"/>
      <c r="E488" s="17"/>
      <c r="F488" s="17"/>
      <c r="G488" s="17"/>
    </row>
    <row r="489">
      <c r="A489" s="17"/>
      <c r="B489" s="17"/>
      <c r="C489" s="17"/>
      <c r="D489" s="17"/>
      <c r="E489" s="17"/>
      <c r="F489" s="17"/>
      <c r="G489" s="17"/>
    </row>
    <row r="490">
      <c r="A490" s="17"/>
      <c r="B490" s="17"/>
      <c r="C490" s="17"/>
      <c r="D490" s="17"/>
      <c r="E490" s="17"/>
      <c r="F490" s="17"/>
      <c r="G490" s="17"/>
    </row>
    <row r="491">
      <c r="A491" s="17"/>
      <c r="B491" s="17"/>
      <c r="C491" s="17"/>
      <c r="D491" s="17"/>
      <c r="E491" s="17"/>
      <c r="F491" s="17"/>
      <c r="G491" s="17"/>
    </row>
    <row r="492">
      <c r="A492" s="17"/>
      <c r="B492" s="17"/>
      <c r="C492" s="17"/>
      <c r="D492" s="17"/>
      <c r="E492" s="17"/>
      <c r="F492" s="17"/>
      <c r="G492" s="17"/>
    </row>
    <row r="493">
      <c r="A493" s="17"/>
      <c r="B493" s="17"/>
      <c r="C493" s="17"/>
      <c r="D493" s="17"/>
      <c r="E493" s="17"/>
      <c r="F493" s="17"/>
      <c r="G493" s="17"/>
    </row>
    <row r="494">
      <c r="A494" s="17"/>
      <c r="B494" s="17"/>
      <c r="C494" s="17"/>
      <c r="D494" s="17"/>
      <c r="E494" s="17"/>
      <c r="F494" s="17"/>
      <c r="G494" s="17"/>
    </row>
    <row r="495">
      <c r="A495" s="17"/>
      <c r="B495" s="17"/>
      <c r="C495" s="17"/>
      <c r="D495" s="17"/>
      <c r="E495" s="17"/>
      <c r="F495" s="17"/>
      <c r="G495" s="17"/>
    </row>
    <row r="496">
      <c r="A496" s="17"/>
      <c r="B496" s="17"/>
      <c r="C496" s="17"/>
      <c r="D496" s="17"/>
      <c r="E496" s="17"/>
      <c r="F496" s="17"/>
      <c r="G496" s="17"/>
    </row>
    <row r="497">
      <c r="A497" s="17"/>
      <c r="B497" s="17"/>
      <c r="C497" s="17"/>
      <c r="D497" s="17"/>
      <c r="E497" s="17"/>
      <c r="F497" s="17"/>
      <c r="G497" s="17"/>
    </row>
    <row r="498">
      <c r="A498" s="17"/>
      <c r="B498" s="17"/>
      <c r="C498" s="17"/>
      <c r="D498" s="17"/>
      <c r="E498" s="17"/>
      <c r="F498" s="17"/>
      <c r="G498" s="17"/>
    </row>
    <row r="499">
      <c r="A499" s="17"/>
      <c r="B499" s="17"/>
      <c r="C499" s="17"/>
      <c r="D499" s="17"/>
      <c r="E499" s="17"/>
      <c r="F499" s="17"/>
      <c r="G499" s="17"/>
    </row>
    <row r="500">
      <c r="A500" s="17"/>
      <c r="B500" s="17"/>
      <c r="C500" s="17"/>
      <c r="D500" s="17"/>
      <c r="E500" s="17"/>
      <c r="F500" s="17"/>
      <c r="G500" s="17"/>
    </row>
    <row r="501">
      <c r="A501" s="17"/>
      <c r="B501" s="17"/>
      <c r="C501" s="17"/>
      <c r="D501" s="17"/>
      <c r="E501" s="17"/>
      <c r="F501" s="17"/>
      <c r="G501" s="17"/>
    </row>
    <row r="502">
      <c r="A502" s="17"/>
      <c r="B502" s="17"/>
      <c r="C502" s="17"/>
      <c r="D502" s="17"/>
      <c r="E502" s="17"/>
      <c r="F502" s="17"/>
      <c r="G502" s="17"/>
    </row>
    <row r="503">
      <c r="A503" s="17"/>
      <c r="B503" s="17"/>
      <c r="C503" s="17"/>
      <c r="D503" s="17"/>
      <c r="E503" s="17"/>
      <c r="F503" s="17"/>
      <c r="G503" s="17"/>
    </row>
    <row r="504">
      <c r="A504" s="17"/>
      <c r="B504" s="17"/>
      <c r="C504" s="17"/>
      <c r="D504" s="17"/>
      <c r="E504" s="17"/>
      <c r="F504" s="17"/>
      <c r="G504" s="17"/>
    </row>
    <row r="505">
      <c r="A505" s="17"/>
      <c r="B505" s="17"/>
      <c r="C505" s="17"/>
      <c r="D505" s="17"/>
      <c r="E505" s="17"/>
      <c r="F505" s="17"/>
      <c r="G505" s="17"/>
    </row>
    <row r="506">
      <c r="A506" s="17"/>
      <c r="B506" s="17"/>
      <c r="C506" s="17"/>
      <c r="D506" s="17"/>
      <c r="E506" s="17"/>
      <c r="F506" s="17"/>
      <c r="G506" s="17"/>
    </row>
    <row r="507">
      <c r="A507" s="17"/>
      <c r="B507" s="17"/>
      <c r="C507" s="17"/>
      <c r="D507" s="17"/>
      <c r="E507" s="17"/>
      <c r="F507" s="17"/>
      <c r="G507" s="17"/>
    </row>
    <row r="508">
      <c r="A508" s="17"/>
      <c r="B508" s="17"/>
      <c r="C508" s="17"/>
      <c r="D508" s="17"/>
      <c r="E508" s="17"/>
      <c r="F508" s="17"/>
      <c r="G508" s="17"/>
    </row>
    <row r="509">
      <c r="A509" s="17"/>
      <c r="B509" s="17"/>
      <c r="C509" s="17"/>
      <c r="D509" s="17"/>
      <c r="E509" s="17"/>
      <c r="F509" s="17"/>
      <c r="G509" s="17"/>
    </row>
    <row r="510">
      <c r="A510" s="17"/>
      <c r="B510" s="17"/>
      <c r="C510" s="17"/>
      <c r="D510" s="17"/>
      <c r="E510" s="17"/>
      <c r="F510" s="17"/>
      <c r="G510" s="17"/>
    </row>
    <row r="511">
      <c r="A511" s="17"/>
      <c r="B511" s="17"/>
      <c r="C511" s="17"/>
      <c r="D511" s="17"/>
      <c r="E511" s="17"/>
      <c r="F511" s="17"/>
      <c r="G511" s="17"/>
    </row>
    <row r="512">
      <c r="A512" s="17"/>
      <c r="B512" s="17"/>
      <c r="C512" s="17"/>
      <c r="D512" s="17"/>
      <c r="E512" s="17"/>
      <c r="F512" s="17"/>
      <c r="G512" s="17"/>
    </row>
    <row r="513">
      <c r="A513" s="17"/>
      <c r="B513" s="17"/>
      <c r="C513" s="17"/>
      <c r="D513" s="17"/>
      <c r="E513" s="17"/>
      <c r="F513" s="17"/>
      <c r="G513" s="17"/>
    </row>
    <row r="514">
      <c r="A514" s="17"/>
      <c r="B514" s="17"/>
      <c r="C514" s="17"/>
      <c r="D514" s="17"/>
      <c r="E514" s="17"/>
      <c r="F514" s="17"/>
      <c r="G514" s="17"/>
    </row>
    <row r="515">
      <c r="A515" s="17"/>
      <c r="B515" s="17"/>
      <c r="C515" s="17"/>
      <c r="D515" s="17"/>
      <c r="E515" s="17"/>
      <c r="F515" s="17"/>
      <c r="G515" s="17"/>
    </row>
    <row r="516">
      <c r="A516" s="17"/>
      <c r="B516" s="17"/>
      <c r="C516" s="17"/>
      <c r="D516" s="17"/>
      <c r="E516" s="17"/>
      <c r="F516" s="17"/>
      <c r="G516" s="17"/>
    </row>
    <row r="517">
      <c r="A517" s="17"/>
      <c r="B517" s="17"/>
      <c r="C517" s="17"/>
      <c r="D517" s="17"/>
      <c r="E517" s="17"/>
      <c r="F517" s="17"/>
      <c r="G517" s="17"/>
    </row>
    <row r="518">
      <c r="A518" s="17"/>
      <c r="B518" s="17"/>
      <c r="C518" s="17"/>
      <c r="D518" s="17"/>
      <c r="E518" s="17"/>
      <c r="F518" s="17"/>
      <c r="G518" s="17"/>
    </row>
    <row r="519">
      <c r="A519" s="17"/>
      <c r="B519" s="17"/>
      <c r="C519" s="17"/>
      <c r="D519" s="17"/>
      <c r="E519" s="17"/>
      <c r="F519" s="17"/>
      <c r="G519" s="17"/>
    </row>
    <row r="520">
      <c r="A520" s="17"/>
      <c r="B520" s="17"/>
      <c r="C520" s="17"/>
      <c r="D520" s="17"/>
      <c r="E520" s="17"/>
      <c r="F520" s="17"/>
      <c r="G520" s="17"/>
    </row>
    <row r="521">
      <c r="A521" s="17"/>
      <c r="B521" s="17"/>
      <c r="C521" s="17"/>
      <c r="D521" s="17"/>
      <c r="E521" s="17"/>
      <c r="F521" s="17"/>
      <c r="G521" s="17"/>
    </row>
    <row r="522">
      <c r="A522" s="17"/>
      <c r="B522" s="17"/>
      <c r="C522" s="17"/>
      <c r="D522" s="17"/>
      <c r="E522" s="17"/>
      <c r="F522" s="17"/>
      <c r="G522" s="17"/>
    </row>
    <row r="523">
      <c r="A523" s="17"/>
      <c r="B523" s="17"/>
      <c r="C523" s="17"/>
      <c r="D523" s="17"/>
      <c r="E523" s="17"/>
      <c r="F523" s="17"/>
      <c r="G523" s="17"/>
    </row>
    <row r="524">
      <c r="A524" s="17"/>
      <c r="B524" s="17"/>
      <c r="C524" s="17"/>
      <c r="D524" s="17"/>
      <c r="E524" s="17"/>
      <c r="F524" s="17"/>
      <c r="G524" s="17"/>
    </row>
    <row r="525">
      <c r="A525" s="17"/>
      <c r="B525" s="17"/>
      <c r="C525" s="17"/>
      <c r="D525" s="17"/>
      <c r="E525" s="17"/>
      <c r="F525" s="17"/>
      <c r="G525" s="17"/>
    </row>
    <row r="526">
      <c r="A526" s="17"/>
      <c r="B526" s="17"/>
      <c r="C526" s="17"/>
      <c r="D526" s="17"/>
      <c r="E526" s="17"/>
      <c r="F526" s="17"/>
      <c r="G526" s="17"/>
    </row>
    <row r="527">
      <c r="A527" s="17"/>
      <c r="B527" s="17"/>
      <c r="C527" s="17"/>
      <c r="D527" s="17"/>
      <c r="E527" s="17"/>
      <c r="F527" s="17"/>
      <c r="G527" s="17"/>
    </row>
    <row r="528">
      <c r="A528" s="17"/>
      <c r="B528" s="17"/>
      <c r="C528" s="17"/>
      <c r="D528" s="17"/>
      <c r="E528" s="17"/>
      <c r="F528" s="17"/>
      <c r="G528" s="17"/>
    </row>
    <row r="529">
      <c r="A529" s="17"/>
      <c r="B529" s="17"/>
      <c r="C529" s="17"/>
      <c r="D529" s="17"/>
      <c r="E529" s="17"/>
      <c r="F529" s="17"/>
      <c r="G529" s="17"/>
    </row>
    <row r="530">
      <c r="A530" s="17"/>
      <c r="B530" s="17"/>
      <c r="C530" s="17"/>
      <c r="D530" s="17"/>
      <c r="E530" s="17"/>
      <c r="F530" s="17"/>
      <c r="G530" s="17"/>
    </row>
    <row r="531">
      <c r="A531" s="17"/>
      <c r="B531" s="17"/>
      <c r="C531" s="17"/>
      <c r="D531" s="17"/>
      <c r="E531" s="17"/>
      <c r="F531" s="17"/>
      <c r="G531" s="17"/>
    </row>
    <row r="532">
      <c r="A532" s="17"/>
      <c r="B532" s="17"/>
      <c r="C532" s="17"/>
      <c r="D532" s="17"/>
      <c r="E532" s="17"/>
      <c r="F532" s="17"/>
      <c r="G532" s="17"/>
    </row>
    <row r="533">
      <c r="A533" s="17"/>
      <c r="B533" s="17"/>
      <c r="C533" s="17"/>
      <c r="D533" s="17"/>
      <c r="E533" s="17"/>
      <c r="F533" s="17"/>
      <c r="G533" s="17"/>
    </row>
    <row r="534">
      <c r="A534" s="17"/>
      <c r="B534" s="17"/>
      <c r="C534" s="17"/>
      <c r="D534" s="17"/>
      <c r="E534" s="17"/>
      <c r="F534" s="17"/>
      <c r="G534" s="17"/>
    </row>
    <row r="535">
      <c r="A535" s="17"/>
      <c r="B535" s="17"/>
      <c r="C535" s="17"/>
      <c r="D535" s="17"/>
      <c r="E535" s="17"/>
      <c r="F535" s="17"/>
      <c r="G535" s="17"/>
    </row>
    <row r="536">
      <c r="A536" s="17"/>
      <c r="B536" s="17"/>
      <c r="C536" s="17"/>
      <c r="D536" s="17"/>
      <c r="E536" s="17"/>
      <c r="F536" s="17"/>
      <c r="G536" s="17"/>
    </row>
    <row r="537">
      <c r="A537" s="17"/>
      <c r="B537" s="17"/>
      <c r="C537" s="17"/>
      <c r="D537" s="17"/>
      <c r="E537" s="17"/>
      <c r="F537" s="17"/>
      <c r="G537" s="17"/>
    </row>
    <row r="538">
      <c r="A538" s="17"/>
      <c r="B538" s="17"/>
      <c r="C538" s="17"/>
      <c r="D538" s="17"/>
      <c r="E538" s="17"/>
      <c r="F538" s="17"/>
      <c r="G538" s="17"/>
    </row>
    <row r="539">
      <c r="A539" s="17"/>
      <c r="B539" s="17"/>
      <c r="C539" s="17"/>
      <c r="D539" s="17"/>
      <c r="E539" s="17"/>
      <c r="F539" s="17"/>
      <c r="G539" s="17"/>
    </row>
    <row r="540">
      <c r="A540" s="17"/>
      <c r="B540" s="17"/>
      <c r="C540" s="17"/>
      <c r="D540" s="17"/>
      <c r="E540" s="17"/>
      <c r="F540" s="17"/>
      <c r="G540" s="17"/>
    </row>
    <row r="541">
      <c r="A541" s="17"/>
      <c r="B541" s="17"/>
      <c r="C541" s="17"/>
      <c r="D541" s="17"/>
      <c r="E541" s="17"/>
      <c r="F541" s="17"/>
      <c r="G541" s="17"/>
    </row>
    <row r="542">
      <c r="A542" s="17"/>
      <c r="B542" s="17"/>
      <c r="C542" s="17"/>
      <c r="D542" s="17"/>
      <c r="E542" s="17"/>
      <c r="F542" s="17"/>
      <c r="G542" s="17"/>
    </row>
    <row r="543">
      <c r="A543" s="17"/>
      <c r="B543" s="17"/>
      <c r="C543" s="17"/>
      <c r="D543" s="17"/>
      <c r="E543" s="17"/>
      <c r="F543" s="17"/>
      <c r="G543" s="17"/>
    </row>
    <row r="544">
      <c r="A544" s="17"/>
      <c r="B544" s="17"/>
      <c r="C544" s="17"/>
      <c r="D544" s="17"/>
      <c r="E544" s="17"/>
      <c r="F544" s="17"/>
      <c r="G544" s="17"/>
    </row>
    <row r="545">
      <c r="A545" s="17"/>
      <c r="B545" s="17"/>
      <c r="C545" s="17"/>
      <c r="D545" s="17"/>
      <c r="E545" s="17"/>
      <c r="F545" s="17"/>
      <c r="G545" s="17"/>
    </row>
    <row r="546">
      <c r="A546" s="17"/>
      <c r="B546" s="17"/>
      <c r="C546" s="17"/>
      <c r="D546" s="17"/>
      <c r="E546" s="17"/>
      <c r="F546" s="17"/>
      <c r="G546" s="17"/>
    </row>
    <row r="547">
      <c r="A547" s="17"/>
      <c r="B547" s="17"/>
      <c r="C547" s="17"/>
      <c r="D547" s="17"/>
      <c r="E547" s="17"/>
      <c r="F547" s="17"/>
      <c r="G547" s="17"/>
    </row>
    <row r="548">
      <c r="A548" s="17"/>
      <c r="B548" s="17"/>
      <c r="C548" s="17"/>
      <c r="D548" s="17"/>
      <c r="E548" s="17"/>
      <c r="F548" s="17"/>
      <c r="G548" s="17"/>
    </row>
    <row r="549">
      <c r="A549" s="17"/>
      <c r="B549" s="17"/>
      <c r="C549" s="17"/>
      <c r="D549" s="17"/>
      <c r="E549" s="17"/>
      <c r="F549" s="17"/>
      <c r="G549" s="17"/>
    </row>
    <row r="550">
      <c r="A550" s="17"/>
      <c r="B550" s="17"/>
      <c r="C550" s="17"/>
      <c r="D550" s="17"/>
      <c r="E550" s="17"/>
      <c r="F550" s="17"/>
      <c r="G550" s="17"/>
    </row>
    <row r="551">
      <c r="A551" s="17"/>
      <c r="B551" s="17"/>
      <c r="C551" s="17"/>
      <c r="D551" s="17"/>
      <c r="E551" s="17"/>
      <c r="F551" s="17"/>
      <c r="G551" s="17"/>
    </row>
    <row r="552">
      <c r="A552" s="17"/>
      <c r="B552" s="17"/>
      <c r="C552" s="17"/>
      <c r="D552" s="17"/>
      <c r="E552" s="17"/>
      <c r="F552" s="17"/>
      <c r="G552" s="17"/>
    </row>
    <row r="553">
      <c r="A553" s="17"/>
      <c r="B553" s="17"/>
      <c r="C553" s="17"/>
      <c r="D553" s="17"/>
      <c r="E553" s="17"/>
      <c r="F553" s="17"/>
      <c r="G553" s="17"/>
    </row>
    <row r="554">
      <c r="A554" s="17"/>
      <c r="B554" s="17"/>
      <c r="C554" s="17"/>
      <c r="D554" s="17"/>
      <c r="E554" s="17"/>
      <c r="F554" s="17"/>
      <c r="G554" s="17"/>
    </row>
    <row r="555">
      <c r="A555" s="17"/>
      <c r="B555" s="17"/>
      <c r="C555" s="17"/>
      <c r="D555" s="17"/>
      <c r="E555" s="17"/>
      <c r="F555" s="17"/>
      <c r="G555" s="17"/>
    </row>
    <row r="556">
      <c r="A556" s="17"/>
      <c r="B556" s="17"/>
      <c r="C556" s="17"/>
      <c r="D556" s="17"/>
      <c r="E556" s="17"/>
      <c r="F556" s="17"/>
      <c r="G556" s="17"/>
    </row>
    <row r="557">
      <c r="A557" s="17"/>
      <c r="B557" s="17"/>
      <c r="C557" s="17"/>
      <c r="D557" s="17"/>
      <c r="E557" s="17"/>
      <c r="F557" s="17"/>
      <c r="G557" s="17"/>
    </row>
    <row r="558">
      <c r="A558" s="17"/>
      <c r="B558" s="17"/>
      <c r="C558" s="17"/>
      <c r="D558" s="17"/>
      <c r="E558" s="17"/>
      <c r="F558" s="17"/>
      <c r="G558" s="17"/>
    </row>
    <row r="559">
      <c r="A559" s="17"/>
      <c r="B559" s="17"/>
      <c r="C559" s="17"/>
      <c r="D559" s="17"/>
      <c r="E559" s="17"/>
      <c r="F559" s="17"/>
      <c r="G559" s="17"/>
    </row>
    <row r="560">
      <c r="A560" s="17"/>
      <c r="B560" s="17"/>
      <c r="C560" s="17"/>
      <c r="D560" s="17"/>
      <c r="E560" s="17"/>
      <c r="F560" s="17"/>
      <c r="G560" s="17"/>
    </row>
    <row r="561">
      <c r="A561" s="17"/>
      <c r="B561" s="17"/>
      <c r="C561" s="17"/>
      <c r="D561" s="17"/>
      <c r="E561" s="17"/>
      <c r="F561" s="17"/>
      <c r="G561" s="17"/>
    </row>
    <row r="562">
      <c r="A562" s="17"/>
      <c r="B562" s="17"/>
      <c r="C562" s="17"/>
      <c r="D562" s="17"/>
      <c r="E562" s="17"/>
      <c r="F562" s="17"/>
      <c r="G562" s="17"/>
    </row>
    <row r="563">
      <c r="A563" s="17"/>
      <c r="B563" s="17"/>
      <c r="C563" s="17"/>
      <c r="D563" s="17"/>
      <c r="E563" s="17"/>
      <c r="F563" s="17"/>
      <c r="G563" s="17"/>
    </row>
    <row r="564">
      <c r="A564" s="17"/>
      <c r="B564" s="17"/>
      <c r="C564" s="17"/>
      <c r="D564" s="17"/>
      <c r="E564" s="17"/>
      <c r="F564" s="17"/>
      <c r="G564" s="17"/>
    </row>
    <row r="565">
      <c r="A565" s="17"/>
      <c r="B565" s="17"/>
      <c r="C565" s="17"/>
      <c r="D565" s="17"/>
      <c r="E565" s="17"/>
      <c r="F565" s="17"/>
      <c r="G565" s="17"/>
    </row>
    <row r="566">
      <c r="A566" s="17"/>
      <c r="B566" s="17"/>
      <c r="C566" s="17"/>
      <c r="D566" s="17"/>
      <c r="E566" s="17"/>
      <c r="F566" s="17"/>
      <c r="G566" s="17"/>
    </row>
    <row r="567">
      <c r="A567" s="17"/>
      <c r="B567" s="17"/>
      <c r="C567" s="17"/>
      <c r="D567" s="17"/>
      <c r="E567" s="17"/>
      <c r="F567" s="17"/>
      <c r="G567" s="17"/>
    </row>
    <row r="568">
      <c r="A568" s="17"/>
      <c r="B568" s="17"/>
      <c r="C568" s="17"/>
      <c r="D568" s="17"/>
      <c r="E568" s="17"/>
      <c r="F568" s="17"/>
      <c r="G568" s="17"/>
    </row>
    <row r="569">
      <c r="A569" s="17"/>
      <c r="B569" s="17"/>
      <c r="C569" s="17"/>
      <c r="D569" s="17"/>
      <c r="E569" s="17"/>
      <c r="F569" s="17"/>
      <c r="G569" s="17"/>
    </row>
    <row r="570">
      <c r="A570" s="17"/>
      <c r="B570" s="17"/>
      <c r="C570" s="17"/>
      <c r="D570" s="17"/>
      <c r="E570" s="17"/>
      <c r="F570" s="17"/>
      <c r="G570" s="17"/>
    </row>
    <row r="571">
      <c r="A571" s="17"/>
      <c r="B571" s="17"/>
      <c r="C571" s="17"/>
      <c r="D571" s="17"/>
      <c r="E571" s="17"/>
      <c r="F571" s="17"/>
      <c r="G571" s="17"/>
    </row>
    <row r="572">
      <c r="A572" s="17"/>
      <c r="B572" s="17"/>
      <c r="C572" s="17"/>
      <c r="D572" s="17"/>
      <c r="E572" s="17"/>
      <c r="F572" s="17"/>
      <c r="G572" s="17"/>
    </row>
    <row r="573">
      <c r="A573" s="17"/>
      <c r="B573" s="17"/>
      <c r="C573" s="17"/>
      <c r="D573" s="17"/>
      <c r="E573" s="17"/>
      <c r="F573" s="17"/>
      <c r="G573" s="17"/>
    </row>
    <row r="574">
      <c r="A574" s="17"/>
      <c r="B574" s="17"/>
      <c r="C574" s="17"/>
      <c r="D574" s="17"/>
      <c r="E574" s="17"/>
      <c r="F574" s="17"/>
      <c r="G574" s="17"/>
    </row>
    <row r="575">
      <c r="A575" s="17"/>
      <c r="B575" s="17"/>
      <c r="C575" s="17"/>
      <c r="D575" s="17"/>
      <c r="E575" s="17"/>
      <c r="F575" s="17"/>
      <c r="G575" s="17"/>
    </row>
    <row r="576">
      <c r="A576" s="17"/>
      <c r="B576" s="17"/>
      <c r="C576" s="17"/>
      <c r="D576" s="17"/>
      <c r="E576" s="17"/>
      <c r="F576" s="17"/>
      <c r="G576" s="17"/>
    </row>
    <row r="577">
      <c r="A577" s="17"/>
      <c r="B577" s="17"/>
      <c r="C577" s="17"/>
      <c r="D577" s="17"/>
      <c r="E577" s="17"/>
      <c r="F577" s="17"/>
      <c r="G577" s="17"/>
    </row>
    <row r="578">
      <c r="A578" s="17"/>
      <c r="B578" s="17"/>
      <c r="C578" s="17"/>
      <c r="D578" s="17"/>
      <c r="E578" s="17"/>
      <c r="F578" s="17"/>
      <c r="G578" s="17"/>
    </row>
    <row r="579">
      <c r="A579" s="17"/>
      <c r="B579" s="17"/>
      <c r="C579" s="17"/>
      <c r="D579" s="17"/>
      <c r="E579" s="17"/>
      <c r="F579" s="17"/>
      <c r="G579" s="17"/>
    </row>
    <row r="580">
      <c r="A580" s="17"/>
      <c r="B580" s="17"/>
      <c r="C580" s="17"/>
      <c r="D580" s="17"/>
      <c r="E580" s="17"/>
      <c r="F580" s="17"/>
      <c r="G580" s="17"/>
    </row>
    <row r="581">
      <c r="A581" s="17"/>
      <c r="B581" s="17"/>
      <c r="C581" s="17"/>
      <c r="D581" s="17"/>
      <c r="E581" s="17"/>
      <c r="F581" s="17"/>
      <c r="G581" s="17"/>
    </row>
    <row r="582">
      <c r="A582" s="17"/>
      <c r="B582" s="17"/>
      <c r="C582" s="17"/>
      <c r="D582" s="17"/>
      <c r="E582" s="17"/>
      <c r="F582" s="17"/>
      <c r="G582" s="17"/>
    </row>
    <row r="583">
      <c r="A583" s="17"/>
      <c r="B583" s="17"/>
      <c r="C583" s="17"/>
      <c r="D583" s="17"/>
      <c r="E583" s="17"/>
      <c r="F583" s="17"/>
      <c r="G583" s="17"/>
    </row>
    <row r="584">
      <c r="A584" s="17"/>
      <c r="B584" s="17"/>
      <c r="C584" s="17"/>
      <c r="D584" s="17"/>
      <c r="E584" s="17"/>
      <c r="F584" s="17"/>
      <c r="G584" s="17"/>
    </row>
    <row r="585">
      <c r="A585" s="17"/>
      <c r="B585" s="17"/>
      <c r="C585" s="17"/>
      <c r="D585" s="17"/>
      <c r="E585" s="17"/>
      <c r="F585" s="17"/>
      <c r="G585" s="17"/>
    </row>
    <row r="586">
      <c r="A586" s="17"/>
      <c r="B586" s="17"/>
      <c r="C586" s="17"/>
      <c r="D586" s="17"/>
      <c r="E586" s="17"/>
      <c r="F586" s="17"/>
      <c r="G586" s="17"/>
    </row>
    <row r="587">
      <c r="A587" s="17"/>
      <c r="B587" s="17"/>
      <c r="C587" s="17"/>
      <c r="D587" s="17"/>
      <c r="E587" s="17"/>
      <c r="F587" s="17"/>
      <c r="G587" s="17"/>
    </row>
    <row r="588">
      <c r="A588" s="17"/>
      <c r="B588" s="17"/>
      <c r="C588" s="17"/>
      <c r="D588" s="17"/>
      <c r="E588" s="17"/>
      <c r="F588" s="17"/>
      <c r="G588" s="17"/>
    </row>
    <row r="589">
      <c r="A589" s="17"/>
      <c r="B589" s="17"/>
      <c r="C589" s="17"/>
      <c r="D589" s="17"/>
      <c r="E589" s="17"/>
      <c r="F589" s="17"/>
      <c r="G589" s="17"/>
    </row>
    <row r="590">
      <c r="A590" s="17"/>
      <c r="B590" s="17"/>
      <c r="C590" s="17"/>
      <c r="D590" s="17"/>
      <c r="E590" s="17"/>
      <c r="F590" s="17"/>
      <c r="G590" s="17"/>
    </row>
    <row r="591">
      <c r="A591" s="17"/>
      <c r="B591" s="17"/>
      <c r="C591" s="17"/>
      <c r="D591" s="17"/>
      <c r="E591" s="17"/>
      <c r="F591" s="17"/>
      <c r="G591" s="17"/>
    </row>
    <row r="592">
      <c r="A592" s="17"/>
      <c r="B592" s="17"/>
      <c r="C592" s="17"/>
      <c r="D592" s="17"/>
      <c r="E592" s="17"/>
      <c r="F592" s="17"/>
      <c r="G592" s="17"/>
    </row>
    <row r="593">
      <c r="A593" s="17"/>
      <c r="B593" s="17"/>
      <c r="C593" s="17"/>
      <c r="D593" s="17"/>
      <c r="E593" s="17"/>
      <c r="F593" s="17"/>
      <c r="G593" s="17"/>
    </row>
    <row r="594">
      <c r="A594" s="17"/>
      <c r="B594" s="17"/>
      <c r="C594" s="17"/>
      <c r="D594" s="17"/>
      <c r="E594" s="17"/>
      <c r="F594" s="17"/>
      <c r="G594" s="17"/>
    </row>
    <row r="595">
      <c r="A595" s="17"/>
      <c r="B595" s="17"/>
      <c r="C595" s="17"/>
      <c r="D595" s="17"/>
      <c r="E595" s="17"/>
      <c r="F595" s="17"/>
      <c r="G595" s="17"/>
    </row>
    <row r="596">
      <c r="A596" s="17"/>
      <c r="B596" s="17"/>
      <c r="C596" s="17"/>
      <c r="D596" s="17"/>
      <c r="E596" s="17"/>
      <c r="F596" s="17"/>
      <c r="G596" s="17"/>
    </row>
    <row r="597">
      <c r="A597" s="17"/>
      <c r="B597" s="17"/>
      <c r="C597" s="17"/>
      <c r="D597" s="17"/>
      <c r="E597" s="17"/>
      <c r="F597" s="17"/>
      <c r="G597" s="17"/>
    </row>
    <row r="598">
      <c r="A598" s="17"/>
      <c r="B598" s="17"/>
      <c r="C598" s="17"/>
      <c r="D598" s="17"/>
      <c r="E598" s="17"/>
      <c r="F598" s="17"/>
      <c r="G598" s="17"/>
    </row>
    <row r="599">
      <c r="A599" s="17"/>
      <c r="B599" s="17"/>
      <c r="C599" s="17"/>
      <c r="D599" s="17"/>
      <c r="E599" s="17"/>
      <c r="F599" s="17"/>
      <c r="G599" s="17"/>
    </row>
    <row r="600">
      <c r="A600" s="17"/>
      <c r="B600" s="17"/>
      <c r="C600" s="17"/>
      <c r="D600" s="17"/>
      <c r="E600" s="17"/>
      <c r="F600" s="17"/>
      <c r="G600" s="17"/>
    </row>
    <row r="601">
      <c r="A601" s="17"/>
      <c r="B601" s="17"/>
      <c r="C601" s="17"/>
      <c r="D601" s="17"/>
      <c r="E601" s="17"/>
      <c r="F601" s="17"/>
      <c r="G601" s="17"/>
    </row>
    <row r="602">
      <c r="A602" s="17"/>
      <c r="B602" s="17"/>
      <c r="C602" s="17"/>
      <c r="D602" s="17"/>
      <c r="E602" s="17"/>
      <c r="F602" s="17"/>
      <c r="G602" s="17"/>
    </row>
    <row r="603">
      <c r="A603" s="17"/>
      <c r="B603" s="17"/>
      <c r="C603" s="17"/>
      <c r="D603" s="17"/>
      <c r="E603" s="17"/>
      <c r="F603" s="17"/>
      <c r="G603" s="17"/>
    </row>
    <row r="604">
      <c r="A604" s="17"/>
      <c r="B604" s="17"/>
      <c r="C604" s="17"/>
      <c r="D604" s="17"/>
      <c r="E604" s="17"/>
      <c r="F604" s="17"/>
      <c r="G604" s="17"/>
    </row>
    <row r="605">
      <c r="A605" s="17"/>
      <c r="B605" s="17"/>
      <c r="C605" s="17"/>
      <c r="D605" s="17"/>
      <c r="E605" s="17"/>
      <c r="F605" s="17"/>
      <c r="G605" s="17"/>
    </row>
    <row r="606">
      <c r="A606" s="17"/>
      <c r="B606" s="17"/>
      <c r="C606" s="17"/>
      <c r="D606" s="17"/>
      <c r="E606" s="17"/>
      <c r="F606" s="17"/>
      <c r="G606" s="17"/>
    </row>
    <row r="607">
      <c r="A607" s="17"/>
      <c r="B607" s="17"/>
      <c r="C607" s="17"/>
      <c r="D607" s="17"/>
      <c r="E607" s="17"/>
      <c r="F607" s="17"/>
      <c r="G607" s="17"/>
    </row>
    <row r="608">
      <c r="A608" s="17"/>
      <c r="B608" s="17"/>
      <c r="C608" s="17"/>
      <c r="D608" s="17"/>
      <c r="E608" s="17"/>
      <c r="F608" s="17"/>
      <c r="G608" s="17"/>
    </row>
    <row r="609">
      <c r="A609" s="17"/>
      <c r="B609" s="17"/>
      <c r="C609" s="17"/>
      <c r="D609" s="17"/>
      <c r="E609" s="17"/>
      <c r="F609" s="17"/>
      <c r="G609" s="17"/>
    </row>
    <row r="610">
      <c r="A610" s="17"/>
      <c r="B610" s="17"/>
      <c r="C610" s="17"/>
      <c r="D610" s="17"/>
      <c r="E610" s="17"/>
      <c r="F610" s="17"/>
      <c r="G610" s="17"/>
    </row>
    <row r="611">
      <c r="A611" s="17"/>
      <c r="B611" s="17"/>
      <c r="C611" s="17"/>
      <c r="D611" s="17"/>
      <c r="E611" s="17"/>
      <c r="F611" s="17"/>
      <c r="G611" s="17"/>
    </row>
    <row r="612">
      <c r="A612" s="17"/>
      <c r="B612" s="17"/>
      <c r="C612" s="17"/>
      <c r="D612" s="17"/>
      <c r="E612" s="17"/>
      <c r="F612" s="17"/>
      <c r="G612" s="17"/>
    </row>
    <row r="613">
      <c r="A613" s="17"/>
      <c r="B613" s="17"/>
      <c r="C613" s="17"/>
      <c r="D613" s="17"/>
      <c r="E613" s="17"/>
      <c r="F613" s="17"/>
      <c r="G613" s="17"/>
    </row>
    <row r="614">
      <c r="A614" s="17"/>
      <c r="B614" s="17"/>
      <c r="C614" s="17"/>
      <c r="D614" s="17"/>
      <c r="E614" s="17"/>
      <c r="F614" s="17"/>
      <c r="G614" s="17"/>
    </row>
    <row r="615">
      <c r="A615" s="17"/>
      <c r="B615" s="17"/>
      <c r="C615" s="17"/>
      <c r="D615" s="17"/>
      <c r="E615" s="17"/>
      <c r="F615" s="17"/>
      <c r="G615" s="17"/>
    </row>
    <row r="616">
      <c r="A616" s="17"/>
      <c r="B616" s="17"/>
      <c r="C616" s="17"/>
      <c r="D616" s="17"/>
      <c r="E616" s="17"/>
      <c r="F616" s="17"/>
      <c r="G616" s="17"/>
    </row>
    <row r="617">
      <c r="A617" s="17"/>
      <c r="B617" s="17"/>
      <c r="C617" s="17"/>
      <c r="D617" s="17"/>
      <c r="E617" s="17"/>
      <c r="F617" s="17"/>
      <c r="G617" s="17"/>
    </row>
    <row r="618">
      <c r="A618" s="17"/>
      <c r="B618" s="17"/>
      <c r="C618" s="17"/>
      <c r="D618" s="17"/>
      <c r="E618" s="17"/>
      <c r="F618" s="17"/>
      <c r="G618" s="17"/>
    </row>
    <row r="619">
      <c r="A619" s="17"/>
      <c r="B619" s="17"/>
      <c r="C619" s="17"/>
      <c r="D619" s="17"/>
      <c r="E619" s="17"/>
      <c r="F619" s="17"/>
      <c r="G619" s="17"/>
    </row>
    <row r="620">
      <c r="A620" s="17"/>
      <c r="B620" s="17"/>
      <c r="C620" s="17"/>
      <c r="D620" s="17"/>
      <c r="E620" s="17"/>
      <c r="F620" s="17"/>
      <c r="G620" s="17"/>
    </row>
    <row r="621">
      <c r="A621" s="17"/>
      <c r="B621" s="17"/>
      <c r="C621" s="17"/>
      <c r="D621" s="17"/>
      <c r="E621" s="17"/>
      <c r="F621" s="17"/>
      <c r="G621" s="17"/>
    </row>
    <row r="622">
      <c r="A622" s="17"/>
      <c r="B622" s="17"/>
      <c r="C622" s="17"/>
      <c r="D622" s="17"/>
      <c r="E622" s="17"/>
      <c r="F622" s="17"/>
      <c r="G622" s="17"/>
    </row>
    <row r="623">
      <c r="A623" s="17"/>
      <c r="B623" s="17"/>
      <c r="C623" s="17"/>
      <c r="D623" s="17"/>
      <c r="E623" s="17"/>
      <c r="F623" s="17"/>
      <c r="G623" s="17"/>
    </row>
    <row r="624">
      <c r="A624" s="17"/>
      <c r="B624" s="17"/>
      <c r="C624" s="17"/>
      <c r="D624" s="17"/>
      <c r="E624" s="17"/>
      <c r="F624" s="17"/>
      <c r="G624" s="17"/>
    </row>
    <row r="625">
      <c r="A625" s="17"/>
      <c r="B625" s="17"/>
      <c r="C625" s="17"/>
      <c r="D625" s="17"/>
      <c r="E625" s="17"/>
      <c r="F625" s="17"/>
      <c r="G625" s="17"/>
    </row>
    <row r="626">
      <c r="A626" s="17"/>
      <c r="B626" s="17"/>
      <c r="C626" s="17"/>
      <c r="D626" s="17"/>
      <c r="E626" s="17"/>
      <c r="F626" s="17"/>
      <c r="G626" s="17"/>
    </row>
    <row r="627">
      <c r="A627" s="17"/>
      <c r="B627" s="17"/>
      <c r="C627" s="17"/>
      <c r="D627" s="17"/>
      <c r="E627" s="17"/>
      <c r="F627" s="17"/>
      <c r="G627" s="17"/>
    </row>
    <row r="628">
      <c r="A628" s="17"/>
      <c r="B628" s="17"/>
      <c r="C628" s="17"/>
      <c r="D628" s="17"/>
      <c r="E628" s="17"/>
      <c r="F628" s="17"/>
      <c r="G628" s="17"/>
    </row>
    <row r="629">
      <c r="A629" s="17"/>
      <c r="B629" s="17"/>
      <c r="C629" s="17"/>
      <c r="D629" s="17"/>
      <c r="E629" s="17"/>
      <c r="F629" s="17"/>
      <c r="G629" s="17"/>
    </row>
    <row r="630">
      <c r="A630" s="17"/>
      <c r="B630" s="17"/>
      <c r="C630" s="17"/>
      <c r="D630" s="17"/>
      <c r="E630" s="17"/>
      <c r="F630" s="17"/>
      <c r="G630" s="17"/>
    </row>
    <row r="631">
      <c r="A631" s="17"/>
      <c r="B631" s="17"/>
      <c r="C631" s="17"/>
      <c r="D631" s="17"/>
      <c r="E631" s="17"/>
      <c r="F631" s="17"/>
      <c r="G631" s="17"/>
    </row>
    <row r="632">
      <c r="A632" s="17"/>
      <c r="B632" s="17"/>
      <c r="C632" s="17"/>
      <c r="D632" s="17"/>
      <c r="E632" s="17"/>
      <c r="F632" s="17"/>
      <c r="G632" s="17"/>
    </row>
    <row r="633">
      <c r="A633" s="17"/>
      <c r="B633" s="17"/>
      <c r="C633" s="17"/>
      <c r="D633" s="17"/>
      <c r="E633" s="17"/>
      <c r="F633" s="17"/>
      <c r="G633" s="17"/>
    </row>
    <row r="634">
      <c r="A634" s="17"/>
      <c r="B634" s="17"/>
      <c r="C634" s="17"/>
      <c r="D634" s="17"/>
      <c r="E634" s="17"/>
      <c r="F634" s="17"/>
      <c r="G634" s="17"/>
    </row>
    <row r="635">
      <c r="A635" s="17"/>
      <c r="B635" s="17"/>
      <c r="C635" s="17"/>
      <c r="D635" s="17"/>
      <c r="E635" s="17"/>
      <c r="F635" s="17"/>
      <c r="G635" s="17"/>
    </row>
    <row r="636">
      <c r="A636" s="17"/>
      <c r="B636" s="17"/>
      <c r="C636" s="17"/>
      <c r="D636" s="17"/>
      <c r="E636" s="17"/>
      <c r="F636" s="17"/>
      <c r="G636" s="17"/>
    </row>
    <row r="637">
      <c r="A637" s="17"/>
      <c r="B637" s="17"/>
      <c r="C637" s="17"/>
      <c r="D637" s="17"/>
      <c r="E637" s="17"/>
      <c r="F637" s="17"/>
      <c r="G637" s="17"/>
    </row>
    <row r="638">
      <c r="A638" s="17"/>
      <c r="B638" s="17"/>
      <c r="C638" s="17"/>
      <c r="D638" s="17"/>
      <c r="E638" s="17"/>
      <c r="F638" s="17"/>
      <c r="G638" s="17"/>
    </row>
    <row r="639">
      <c r="A639" s="17"/>
      <c r="B639" s="17"/>
      <c r="C639" s="17"/>
      <c r="D639" s="17"/>
      <c r="E639" s="17"/>
      <c r="F639" s="17"/>
      <c r="G639" s="17"/>
    </row>
    <row r="640">
      <c r="A640" s="17"/>
      <c r="B640" s="17"/>
      <c r="C640" s="17"/>
      <c r="D640" s="17"/>
      <c r="E640" s="17"/>
      <c r="F640" s="17"/>
      <c r="G640" s="17"/>
    </row>
    <row r="641">
      <c r="A641" s="17"/>
      <c r="B641" s="17"/>
      <c r="C641" s="17"/>
      <c r="D641" s="17"/>
      <c r="E641" s="17"/>
      <c r="F641" s="17"/>
      <c r="G641" s="17"/>
    </row>
    <row r="642">
      <c r="A642" s="17"/>
      <c r="B642" s="17"/>
      <c r="C642" s="17"/>
      <c r="D642" s="17"/>
      <c r="E642" s="17"/>
      <c r="F642" s="17"/>
      <c r="G642" s="17"/>
    </row>
    <row r="643">
      <c r="A643" s="17"/>
      <c r="B643" s="17"/>
      <c r="C643" s="17"/>
      <c r="D643" s="17"/>
      <c r="E643" s="17"/>
      <c r="F643" s="17"/>
      <c r="G643" s="17"/>
    </row>
    <row r="644">
      <c r="A644" s="17"/>
      <c r="B644" s="17"/>
      <c r="C644" s="17"/>
      <c r="D644" s="17"/>
      <c r="E644" s="17"/>
      <c r="F644" s="17"/>
      <c r="G644" s="17"/>
    </row>
    <row r="645">
      <c r="A645" s="17"/>
      <c r="B645" s="17"/>
      <c r="C645" s="17"/>
      <c r="D645" s="17"/>
      <c r="E645" s="17"/>
      <c r="F645" s="17"/>
      <c r="G645" s="17"/>
    </row>
    <row r="646">
      <c r="A646" s="17"/>
      <c r="B646" s="17"/>
      <c r="C646" s="17"/>
      <c r="D646" s="17"/>
      <c r="E646" s="17"/>
      <c r="F646" s="17"/>
      <c r="G646" s="17"/>
    </row>
    <row r="647">
      <c r="A647" s="17"/>
      <c r="B647" s="17"/>
      <c r="C647" s="17"/>
      <c r="D647" s="17"/>
      <c r="E647" s="17"/>
      <c r="F647" s="17"/>
      <c r="G647" s="17"/>
    </row>
    <row r="648">
      <c r="A648" s="17"/>
      <c r="B648" s="17"/>
      <c r="C648" s="17"/>
      <c r="D648" s="17"/>
      <c r="E648" s="17"/>
      <c r="F648" s="17"/>
      <c r="G648" s="17"/>
    </row>
    <row r="649">
      <c r="A649" s="17"/>
      <c r="B649" s="17"/>
      <c r="C649" s="17"/>
      <c r="D649" s="17"/>
      <c r="E649" s="17"/>
      <c r="F649" s="17"/>
      <c r="G649" s="17"/>
    </row>
    <row r="650">
      <c r="A650" s="17"/>
      <c r="B650" s="17"/>
      <c r="C650" s="17"/>
      <c r="D650" s="17"/>
      <c r="E650" s="17"/>
      <c r="F650" s="17"/>
      <c r="G650" s="17"/>
    </row>
    <row r="651">
      <c r="A651" s="17"/>
      <c r="B651" s="17"/>
      <c r="C651" s="17"/>
      <c r="D651" s="17"/>
      <c r="E651" s="17"/>
      <c r="F651" s="17"/>
      <c r="G651" s="17"/>
    </row>
    <row r="652">
      <c r="A652" s="17"/>
      <c r="B652" s="17"/>
      <c r="C652" s="17"/>
      <c r="D652" s="17"/>
      <c r="E652" s="17"/>
      <c r="F652" s="17"/>
      <c r="G652" s="17"/>
    </row>
    <row r="653">
      <c r="A653" s="17"/>
      <c r="B653" s="17"/>
      <c r="C653" s="17"/>
      <c r="D653" s="17"/>
      <c r="E653" s="17"/>
      <c r="F653" s="17"/>
      <c r="G653" s="17"/>
    </row>
    <row r="654">
      <c r="A654" s="17"/>
      <c r="B654" s="17"/>
      <c r="C654" s="17"/>
      <c r="D654" s="17"/>
      <c r="E654" s="17"/>
      <c r="F654" s="17"/>
      <c r="G654" s="17"/>
    </row>
    <row r="655">
      <c r="A655" s="17"/>
      <c r="B655" s="17"/>
      <c r="C655" s="17"/>
      <c r="D655" s="17"/>
      <c r="E655" s="17"/>
      <c r="F655" s="17"/>
      <c r="G655" s="17"/>
    </row>
    <row r="656">
      <c r="A656" s="17"/>
      <c r="B656" s="17"/>
      <c r="C656" s="17"/>
      <c r="D656" s="17"/>
      <c r="E656" s="17"/>
      <c r="F656" s="17"/>
      <c r="G656" s="17"/>
    </row>
    <row r="657">
      <c r="A657" s="17"/>
      <c r="B657" s="17"/>
      <c r="C657" s="17"/>
      <c r="D657" s="17"/>
      <c r="E657" s="17"/>
      <c r="F657" s="17"/>
      <c r="G657" s="17"/>
    </row>
    <row r="658">
      <c r="A658" s="17"/>
      <c r="B658" s="17"/>
      <c r="C658" s="17"/>
      <c r="D658" s="17"/>
      <c r="E658" s="17"/>
      <c r="F658" s="17"/>
      <c r="G658" s="17"/>
    </row>
    <row r="659">
      <c r="A659" s="17"/>
      <c r="B659" s="17"/>
      <c r="C659" s="17"/>
      <c r="D659" s="17"/>
      <c r="E659" s="17"/>
      <c r="F659" s="17"/>
      <c r="G659" s="17"/>
    </row>
    <row r="660">
      <c r="A660" s="17"/>
      <c r="B660" s="17"/>
      <c r="C660" s="17"/>
      <c r="D660" s="17"/>
      <c r="E660" s="17"/>
      <c r="F660" s="17"/>
      <c r="G660" s="17"/>
    </row>
    <row r="661">
      <c r="A661" s="17"/>
      <c r="B661" s="17"/>
      <c r="C661" s="17"/>
      <c r="D661" s="17"/>
      <c r="E661" s="17"/>
      <c r="F661" s="17"/>
      <c r="G661" s="17"/>
    </row>
    <row r="662">
      <c r="A662" s="17"/>
      <c r="B662" s="17"/>
      <c r="C662" s="17"/>
      <c r="D662" s="17"/>
      <c r="E662" s="17"/>
      <c r="F662" s="17"/>
      <c r="G662" s="17"/>
    </row>
    <row r="663">
      <c r="A663" s="17"/>
      <c r="B663" s="17"/>
      <c r="C663" s="17"/>
      <c r="D663" s="17"/>
      <c r="E663" s="17"/>
      <c r="F663" s="17"/>
      <c r="G663" s="17"/>
    </row>
    <row r="664">
      <c r="A664" s="17"/>
      <c r="B664" s="17"/>
      <c r="C664" s="17"/>
      <c r="D664" s="17"/>
      <c r="E664" s="17"/>
      <c r="F664" s="17"/>
      <c r="G664" s="17"/>
    </row>
    <row r="665">
      <c r="A665" s="17"/>
      <c r="B665" s="17"/>
      <c r="C665" s="17"/>
      <c r="D665" s="17"/>
      <c r="E665" s="17"/>
      <c r="F665" s="17"/>
      <c r="G665" s="17"/>
    </row>
    <row r="666">
      <c r="A666" s="17"/>
      <c r="B666" s="17"/>
      <c r="C666" s="17"/>
      <c r="D666" s="17"/>
      <c r="E666" s="17"/>
      <c r="F666" s="17"/>
      <c r="G666" s="17"/>
    </row>
    <row r="667">
      <c r="A667" s="17"/>
      <c r="B667" s="17"/>
      <c r="C667" s="17"/>
      <c r="D667" s="17"/>
      <c r="E667" s="17"/>
      <c r="F667" s="17"/>
      <c r="G667" s="17"/>
    </row>
    <row r="668">
      <c r="A668" s="17"/>
      <c r="B668" s="17"/>
      <c r="C668" s="17"/>
      <c r="D668" s="17"/>
      <c r="E668" s="17"/>
      <c r="F668" s="17"/>
      <c r="G668" s="17"/>
    </row>
    <row r="669">
      <c r="A669" s="17"/>
      <c r="B669" s="17"/>
      <c r="C669" s="17"/>
      <c r="D669" s="17"/>
      <c r="E669" s="17"/>
      <c r="F669" s="17"/>
      <c r="G669" s="17"/>
    </row>
    <row r="670">
      <c r="A670" s="17"/>
      <c r="B670" s="17"/>
      <c r="C670" s="17"/>
      <c r="D670" s="17"/>
      <c r="E670" s="17"/>
      <c r="F670" s="17"/>
      <c r="G670" s="17"/>
    </row>
    <row r="671">
      <c r="A671" s="17"/>
      <c r="B671" s="17"/>
      <c r="C671" s="17"/>
      <c r="D671" s="17"/>
      <c r="E671" s="17"/>
      <c r="F671" s="17"/>
      <c r="G671" s="17"/>
    </row>
    <row r="672">
      <c r="A672" s="17"/>
      <c r="B672" s="17"/>
      <c r="C672" s="17"/>
      <c r="D672" s="17"/>
      <c r="E672" s="17"/>
      <c r="F672" s="17"/>
      <c r="G672" s="17"/>
    </row>
    <row r="673">
      <c r="A673" s="17"/>
      <c r="B673" s="17"/>
      <c r="C673" s="17"/>
      <c r="D673" s="17"/>
      <c r="E673" s="17"/>
      <c r="F673" s="17"/>
      <c r="G673" s="17"/>
    </row>
    <row r="674">
      <c r="A674" s="17"/>
      <c r="B674" s="17"/>
      <c r="C674" s="17"/>
      <c r="D674" s="17"/>
      <c r="E674" s="17"/>
      <c r="F674" s="17"/>
      <c r="G674" s="17"/>
    </row>
    <row r="675">
      <c r="A675" s="17"/>
      <c r="B675" s="17"/>
      <c r="C675" s="17"/>
      <c r="D675" s="17"/>
      <c r="E675" s="17"/>
      <c r="F675" s="17"/>
      <c r="G675" s="17"/>
    </row>
    <row r="676">
      <c r="A676" s="17"/>
      <c r="B676" s="17"/>
      <c r="C676" s="17"/>
      <c r="D676" s="17"/>
      <c r="E676" s="17"/>
      <c r="F676" s="17"/>
      <c r="G676" s="17"/>
    </row>
    <row r="677">
      <c r="A677" s="17"/>
      <c r="B677" s="17"/>
      <c r="C677" s="17"/>
      <c r="D677" s="17"/>
      <c r="E677" s="17"/>
      <c r="F677" s="17"/>
      <c r="G677" s="17"/>
    </row>
    <row r="678">
      <c r="A678" s="17"/>
      <c r="B678" s="17"/>
      <c r="C678" s="17"/>
      <c r="D678" s="17"/>
      <c r="E678" s="17"/>
      <c r="F678" s="17"/>
      <c r="G678" s="17"/>
    </row>
    <row r="679">
      <c r="A679" s="17"/>
      <c r="B679" s="17"/>
      <c r="C679" s="17"/>
      <c r="D679" s="17"/>
      <c r="E679" s="17"/>
      <c r="F679" s="17"/>
      <c r="G679" s="17"/>
    </row>
    <row r="680">
      <c r="A680" s="17"/>
      <c r="B680" s="17"/>
      <c r="C680" s="17"/>
      <c r="D680" s="17"/>
      <c r="E680" s="17"/>
      <c r="F680" s="17"/>
      <c r="G680" s="17"/>
    </row>
    <row r="681">
      <c r="A681" s="17"/>
      <c r="B681" s="17"/>
      <c r="C681" s="17"/>
      <c r="D681" s="17"/>
      <c r="E681" s="17"/>
      <c r="F681" s="17"/>
      <c r="G681" s="17"/>
    </row>
    <row r="682">
      <c r="A682" s="17"/>
      <c r="B682" s="17"/>
      <c r="C682" s="17"/>
      <c r="D682" s="17"/>
      <c r="E682" s="17"/>
      <c r="F682" s="17"/>
      <c r="G682" s="17"/>
    </row>
    <row r="683">
      <c r="A683" s="17"/>
      <c r="B683" s="17"/>
      <c r="C683" s="17"/>
      <c r="D683" s="17"/>
      <c r="E683" s="17"/>
      <c r="F683" s="17"/>
      <c r="G683" s="17"/>
    </row>
    <row r="684">
      <c r="A684" s="17"/>
      <c r="B684" s="17"/>
      <c r="C684" s="17"/>
      <c r="D684" s="17"/>
      <c r="E684" s="17"/>
      <c r="F684" s="17"/>
      <c r="G684" s="17"/>
    </row>
    <row r="685">
      <c r="A685" s="17"/>
      <c r="B685" s="17"/>
      <c r="C685" s="17"/>
      <c r="D685" s="17"/>
      <c r="E685" s="17"/>
      <c r="F685" s="17"/>
      <c r="G685" s="17"/>
    </row>
    <row r="686">
      <c r="A686" s="17"/>
      <c r="B686" s="17"/>
      <c r="C686" s="17"/>
      <c r="D686" s="17"/>
      <c r="E686" s="17"/>
      <c r="F686" s="17"/>
      <c r="G686" s="17"/>
    </row>
    <row r="687">
      <c r="A687" s="17"/>
      <c r="B687" s="17"/>
      <c r="C687" s="17"/>
      <c r="D687" s="17"/>
      <c r="E687" s="17"/>
      <c r="F687" s="17"/>
      <c r="G687" s="17"/>
    </row>
    <row r="688">
      <c r="A688" s="17"/>
      <c r="B688" s="17"/>
      <c r="C688" s="17"/>
      <c r="D688" s="17"/>
      <c r="E688" s="17"/>
      <c r="F688" s="17"/>
      <c r="G688" s="17"/>
    </row>
    <row r="689">
      <c r="A689" s="17"/>
      <c r="B689" s="17"/>
      <c r="C689" s="17"/>
      <c r="D689" s="17"/>
      <c r="E689" s="17"/>
      <c r="F689" s="17"/>
      <c r="G689" s="17"/>
    </row>
    <row r="690">
      <c r="A690" s="17"/>
      <c r="B690" s="17"/>
      <c r="C690" s="17"/>
      <c r="D690" s="17"/>
      <c r="E690" s="17"/>
      <c r="F690" s="17"/>
      <c r="G690" s="17"/>
    </row>
    <row r="691">
      <c r="A691" s="17"/>
      <c r="B691" s="17"/>
      <c r="C691" s="17"/>
      <c r="D691" s="17"/>
      <c r="E691" s="17"/>
      <c r="F691" s="17"/>
      <c r="G691" s="17"/>
    </row>
    <row r="692">
      <c r="A692" s="17"/>
      <c r="B692" s="17"/>
      <c r="C692" s="17"/>
      <c r="D692" s="17"/>
      <c r="E692" s="17"/>
      <c r="F692" s="17"/>
      <c r="G692" s="17"/>
    </row>
    <row r="693">
      <c r="A693" s="17"/>
      <c r="B693" s="17"/>
      <c r="C693" s="17"/>
      <c r="D693" s="17"/>
      <c r="E693" s="17"/>
      <c r="F693" s="17"/>
      <c r="G693" s="17"/>
    </row>
    <row r="694">
      <c r="A694" s="17"/>
      <c r="B694" s="17"/>
      <c r="C694" s="17"/>
      <c r="D694" s="17"/>
      <c r="E694" s="17"/>
      <c r="F694" s="17"/>
      <c r="G694" s="17"/>
    </row>
    <row r="695">
      <c r="A695" s="17"/>
      <c r="B695" s="17"/>
      <c r="C695" s="17"/>
      <c r="D695" s="17"/>
      <c r="E695" s="17"/>
      <c r="F695" s="17"/>
      <c r="G695" s="17"/>
    </row>
    <row r="696">
      <c r="A696" s="17"/>
      <c r="B696" s="17"/>
      <c r="C696" s="17"/>
      <c r="D696" s="17"/>
      <c r="E696" s="17"/>
      <c r="F696" s="17"/>
      <c r="G696" s="17"/>
    </row>
    <row r="697">
      <c r="A697" s="17"/>
      <c r="B697" s="17"/>
      <c r="C697" s="17"/>
      <c r="D697" s="17"/>
      <c r="E697" s="17"/>
      <c r="F697" s="17"/>
      <c r="G697" s="17"/>
    </row>
    <row r="698">
      <c r="A698" s="17"/>
      <c r="B698" s="17"/>
      <c r="C698" s="17"/>
      <c r="D698" s="17"/>
      <c r="E698" s="17"/>
      <c r="F698" s="17"/>
      <c r="G698" s="17"/>
    </row>
    <row r="699">
      <c r="A699" s="17"/>
      <c r="B699" s="17"/>
      <c r="C699" s="17"/>
      <c r="D699" s="17"/>
      <c r="E699" s="17"/>
      <c r="F699" s="17"/>
      <c r="G699" s="17"/>
    </row>
    <row r="700">
      <c r="A700" s="17"/>
      <c r="B700" s="17"/>
      <c r="C700" s="17"/>
      <c r="D700" s="17"/>
      <c r="E700" s="17"/>
      <c r="F700" s="17"/>
      <c r="G700" s="17"/>
    </row>
    <row r="701">
      <c r="A701" s="17"/>
      <c r="B701" s="17"/>
      <c r="C701" s="17"/>
      <c r="D701" s="17"/>
      <c r="E701" s="17"/>
      <c r="F701" s="17"/>
      <c r="G701" s="17"/>
    </row>
    <row r="702">
      <c r="A702" s="17"/>
      <c r="B702" s="17"/>
      <c r="C702" s="17"/>
      <c r="D702" s="17"/>
      <c r="E702" s="17"/>
      <c r="F702" s="17"/>
      <c r="G702" s="17"/>
    </row>
    <row r="703">
      <c r="A703" s="17"/>
      <c r="B703" s="17"/>
      <c r="C703" s="17"/>
      <c r="D703" s="17"/>
      <c r="E703" s="17"/>
      <c r="F703" s="17"/>
      <c r="G703" s="17"/>
    </row>
    <row r="704">
      <c r="A704" s="17"/>
      <c r="B704" s="17"/>
      <c r="C704" s="17"/>
      <c r="D704" s="17"/>
      <c r="E704" s="17"/>
      <c r="F704" s="17"/>
      <c r="G704" s="17"/>
    </row>
    <row r="705">
      <c r="A705" s="17"/>
      <c r="B705" s="17"/>
      <c r="C705" s="17"/>
      <c r="D705" s="17"/>
      <c r="E705" s="17"/>
      <c r="F705" s="17"/>
      <c r="G705" s="17"/>
    </row>
    <row r="706">
      <c r="A706" s="17"/>
      <c r="B706" s="17"/>
      <c r="C706" s="17"/>
      <c r="D706" s="17"/>
      <c r="E706" s="17"/>
      <c r="F706" s="17"/>
      <c r="G706" s="17"/>
    </row>
    <row r="707">
      <c r="A707" s="17"/>
      <c r="B707" s="17"/>
      <c r="C707" s="17"/>
      <c r="D707" s="17"/>
      <c r="E707" s="17"/>
      <c r="F707" s="17"/>
      <c r="G707" s="17"/>
    </row>
    <row r="708">
      <c r="A708" s="17"/>
      <c r="B708" s="17"/>
      <c r="C708" s="17"/>
      <c r="D708" s="17"/>
      <c r="E708" s="17"/>
      <c r="F708" s="17"/>
      <c r="G708" s="17"/>
    </row>
    <row r="709">
      <c r="A709" s="17"/>
      <c r="B709" s="17"/>
      <c r="C709" s="17"/>
      <c r="D709" s="17"/>
      <c r="E709" s="17"/>
      <c r="F709" s="17"/>
      <c r="G709" s="17"/>
    </row>
    <row r="710">
      <c r="A710" s="17"/>
      <c r="B710" s="17"/>
      <c r="C710" s="17"/>
      <c r="D710" s="17"/>
      <c r="E710" s="17"/>
      <c r="F710" s="17"/>
      <c r="G710" s="17"/>
    </row>
    <row r="711">
      <c r="A711" s="17"/>
      <c r="B711" s="17"/>
      <c r="C711" s="17"/>
      <c r="D711" s="17"/>
      <c r="E711" s="17"/>
      <c r="F711" s="17"/>
      <c r="G711" s="17"/>
    </row>
    <row r="712">
      <c r="A712" s="17"/>
      <c r="B712" s="17"/>
      <c r="C712" s="17"/>
      <c r="D712" s="17"/>
      <c r="E712" s="17"/>
      <c r="F712" s="17"/>
      <c r="G712" s="17"/>
    </row>
    <row r="713">
      <c r="A713" s="17"/>
      <c r="B713" s="17"/>
      <c r="C713" s="17"/>
      <c r="D713" s="17"/>
      <c r="E713" s="17"/>
      <c r="F713" s="17"/>
      <c r="G713" s="17"/>
    </row>
    <row r="714">
      <c r="A714" s="17"/>
      <c r="B714" s="17"/>
      <c r="C714" s="17"/>
      <c r="D714" s="17"/>
      <c r="E714" s="17"/>
      <c r="F714" s="17"/>
      <c r="G714" s="17"/>
    </row>
    <row r="715">
      <c r="A715" s="17"/>
      <c r="B715" s="17"/>
      <c r="C715" s="17"/>
      <c r="D715" s="17"/>
      <c r="E715" s="17"/>
      <c r="F715" s="17"/>
      <c r="G715" s="17"/>
    </row>
    <row r="716">
      <c r="A716" s="17"/>
      <c r="B716" s="17"/>
      <c r="C716" s="17"/>
      <c r="D716" s="17"/>
      <c r="E716" s="17"/>
      <c r="F716" s="17"/>
      <c r="G716" s="17"/>
    </row>
    <row r="717">
      <c r="A717" s="17"/>
      <c r="B717" s="17"/>
      <c r="C717" s="17"/>
      <c r="D717" s="17"/>
      <c r="E717" s="17"/>
      <c r="F717" s="17"/>
      <c r="G717" s="17"/>
    </row>
    <row r="718">
      <c r="A718" s="17"/>
      <c r="B718" s="17"/>
      <c r="C718" s="17"/>
      <c r="D718" s="17"/>
      <c r="E718" s="17"/>
      <c r="F718" s="17"/>
      <c r="G718" s="17"/>
    </row>
    <row r="719">
      <c r="A719" s="17"/>
      <c r="B719" s="17"/>
      <c r="C719" s="17"/>
      <c r="D719" s="17"/>
      <c r="E719" s="17"/>
      <c r="F719" s="17"/>
      <c r="G719" s="17"/>
    </row>
    <row r="720">
      <c r="A720" s="17"/>
      <c r="B720" s="17"/>
      <c r="C720" s="17"/>
      <c r="D720" s="17"/>
      <c r="E720" s="17"/>
      <c r="F720" s="17"/>
      <c r="G720" s="17"/>
    </row>
    <row r="721">
      <c r="A721" s="17"/>
      <c r="B721" s="17"/>
      <c r="C721" s="17"/>
      <c r="D721" s="17"/>
      <c r="E721" s="17"/>
      <c r="F721" s="17"/>
      <c r="G721" s="17"/>
    </row>
    <row r="722">
      <c r="A722" s="17"/>
      <c r="B722" s="17"/>
      <c r="C722" s="17"/>
      <c r="D722" s="17"/>
      <c r="E722" s="17"/>
      <c r="F722" s="17"/>
      <c r="G722" s="17"/>
    </row>
    <row r="723">
      <c r="A723" s="17"/>
      <c r="B723" s="17"/>
      <c r="C723" s="17"/>
      <c r="D723" s="17"/>
      <c r="E723" s="17"/>
      <c r="F723" s="17"/>
      <c r="G723" s="17"/>
    </row>
    <row r="724">
      <c r="A724" s="17"/>
      <c r="B724" s="17"/>
      <c r="C724" s="17"/>
      <c r="D724" s="17"/>
      <c r="E724" s="17"/>
      <c r="F724" s="17"/>
      <c r="G724" s="17"/>
    </row>
    <row r="725">
      <c r="A725" s="17"/>
      <c r="B725" s="17"/>
      <c r="C725" s="17"/>
      <c r="D725" s="17"/>
      <c r="E725" s="17"/>
      <c r="F725" s="17"/>
      <c r="G725" s="17"/>
    </row>
    <row r="726">
      <c r="A726" s="17"/>
      <c r="B726" s="17"/>
      <c r="C726" s="17"/>
      <c r="D726" s="17"/>
      <c r="E726" s="17"/>
      <c r="F726" s="17"/>
      <c r="G726" s="17"/>
    </row>
    <row r="727">
      <c r="A727" s="17"/>
      <c r="B727" s="17"/>
      <c r="C727" s="17"/>
      <c r="D727" s="17"/>
      <c r="E727" s="17"/>
      <c r="F727" s="17"/>
      <c r="G727" s="17"/>
    </row>
    <row r="728">
      <c r="A728" s="17"/>
      <c r="B728" s="17"/>
      <c r="C728" s="17"/>
      <c r="D728" s="17"/>
      <c r="E728" s="17"/>
      <c r="F728" s="17"/>
      <c r="G728" s="17"/>
    </row>
    <row r="729">
      <c r="A729" s="17"/>
      <c r="B729" s="17"/>
      <c r="C729" s="17"/>
      <c r="D729" s="17"/>
      <c r="E729" s="17"/>
      <c r="F729" s="17"/>
      <c r="G729" s="17"/>
    </row>
    <row r="730">
      <c r="A730" s="17"/>
      <c r="B730" s="17"/>
      <c r="C730" s="17"/>
      <c r="D730" s="17"/>
      <c r="E730" s="17"/>
      <c r="F730" s="17"/>
      <c r="G730" s="17"/>
    </row>
    <row r="731">
      <c r="A731" s="17"/>
      <c r="B731" s="17"/>
      <c r="C731" s="17"/>
      <c r="D731" s="17"/>
      <c r="E731" s="17"/>
      <c r="F731" s="17"/>
      <c r="G731" s="17"/>
    </row>
    <row r="732">
      <c r="A732" s="17"/>
      <c r="B732" s="17"/>
      <c r="C732" s="17"/>
      <c r="D732" s="17"/>
      <c r="E732" s="17"/>
      <c r="F732" s="17"/>
      <c r="G732" s="17"/>
    </row>
    <row r="733">
      <c r="A733" s="17"/>
      <c r="B733" s="17"/>
      <c r="C733" s="17"/>
      <c r="D733" s="17"/>
      <c r="E733" s="17"/>
      <c r="F733" s="17"/>
      <c r="G733" s="17"/>
    </row>
    <row r="734">
      <c r="A734" s="17"/>
      <c r="B734" s="17"/>
      <c r="C734" s="17"/>
      <c r="D734" s="17"/>
      <c r="E734" s="17"/>
      <c r="F734" s="17"/>
      <c r="G734" s="17"/>
    </row>
    <row r="735">
      <c r="A735" s="17"/>
      <c r="B735" s="17"/>
      <c r="C735" s="17"/>
      <c r="D735" s="17"/>
      <c r="E735" s="17"/>
      <c r="F735" s="17"/>
      <c r="G735" s="17"/>
    </row>
    <row r="736">
      <c r="A736" s="17"/>
      <c r="B736" s="17"/>
      <c r="C736" s="17"/>
      <c r="D736" s="17"/>
      <c r="E736" s="17"/>
      <c r="F736" s="17"/>
      <c r="G736" s="17"/>
    </row>
    <row r="737">
      <c r="A737" s="17"/>
      <c r="B737" s="17"/>
      <c r="C737" s="17"/>
      <c r="D737" s="17"/>
      <c r="E737" s="17"/>
      <c r="F737" s="17"/>
      <c r="G737" s="17"/>
    </row>
    <row r="738">
      <c r="A738" s="17"/>
      <c r="B738" s="17"/>
      <c r="C738" s="17"/>
      <c r="D738" s="17"/>
      <c r="E738" s="17"/>
      <c r="F738" s="17"/>
      <c r="G738" s="17"/>
    </row>
    <row r="739">
      <c r="A739" s="17"/>
      <c r="B739" s="17"/>
      <c r="C739" s="17"/>
      <c r="D739" s="17"/>
      <c r="E739" s="17"/>
      <c r="F739" s="17"/>
      <c r="G739" s="17"/>
    </row>
    <row r="740">
      <c r="A740" s="17"/>
      <c r="B740" s="17"/>
      <c r="C740" s="17"/>
      <c r="D740" s="17"/>
      <c r="E740" s="17"/>
      <c r="F740" s="17"/>
      <c r="G740" s="17"/>
    </row>
    <row r="741">
      <c r="A741" s="17"/>
      <c r="B741" s="17"/>
      <c r="C741" s="17"/>
      <c r="D741" s="17"/>
      <c r="E741" s="17"/>
      <c r="F741" s="17"/>
      <c r="G741" s="17"/>
    </row>
    <row r="742">
      <c r="A742" s="17"/>
      <c r="B742" s="17"/>
      <c r="C742" s="17"/>
      <c r="D742" s="17"/>
      <c r="E742" s="17"/>
      <c r="F742" s="17"/>
      <c r="G742" s="17"/>
    </row>
    <row r="743">
      <c r="A743" s="17"/>
      <c r="B743" s="17"/>
      <c r="C743" s="17"/>
      <c r="D743" s="17"/>
      <c r="E743" s="17"/>
      <c r="F743" s="17"/>
      <c r="G743" s="17"/>
    </row>
    <row r="744">
      <c r="A744" s="17"/>
      <c r="B744" s="17"/>
      <c r="C744" s="17"/>
      <c r="D744" s="17"/>
      <c r="E744" s="17"/>
      <c r="F744" s="17"/>
      <c r="G744" s="17"/>
    </row>
    <row r="745">
      <c r="A745" s="17"/>
      <c r="B745" s="17"/>
      <c r="C745" s="17"/>
      <c r="D745" s="17"/>
      <c r="E745" s="17"/>
      <c r="F745" s="17"/>
      <c r="G745" s="17"/>
    </row>
    <row r="746">
      <c r="A746" s="17"/>
      <c r="B746" s="17"/>
      <c r="C746" s="17"/>
      <c r="D746" s="17"/>
      <c r="E746" s="17"/>
      <c r="F746" s="17"/>
      <c r="G746" s="17"/>
    </row>
    <row r="747">
      <c r="A747" s="17"/>
      <c r="B747" s="17"/>
      <c r="C747" s="17"/>
      <c r="D747" s="17"/>
      <c r="E747" s="17"/>
      <c r="F747" s="17"/>
      <c r="G747" s="17"/>
    </row>
    <row r="748">
      <c r="A748" s="17"/>
      <c r="B748" s="17"/>
      <c r="C748" s="17"/>
      <c r="D748" s="17"/>
      <c r="E748" s="17"/>
      <c r="F748" s="17"/>
      <c r="G748" s="17"/>
    </row>
    <row r="749">
      <c r="A749" s="17"/>
      <c r="B749" s="17"/>
      <c r="C749" s="17"/>
      <c r="D749" s="17"/>
      <c r="E749" s="17"/>
      <c r="F749" s="17"/>
      <c r="G749" s="17"/>
    </row>
    <row r="750">
      <c r="A750" s="17"/>
      <c r="B750" s="17"/>
      <c r="C750" s="17"/>
      <c r="D750" s="17"/>
      <c r="E750" s="17"/>
      <c r="F750" s="17"/>
      <c r="G750" s="17"/>
    </row>
    <row r="751">
      <c r="A751" s="17"/>
      <c r="B751" s="17"/>
      <c r="C751" s="17"/>
      <c r="D751" s="17"/>
      <c r="E751" s="17"/>
      <c r="F751" s="17"/>
      <c r="G751" s="17"/>
    </row>
    <row r="752">
      <c r="A752" s="17"/>
      <c r="B752" s="17"/>
      <c r="C752" s="17"/>
      <c r="D752" s="17"/>
      <c r="E752" s="17"/>
      <c r="F752" s="17"/>
      <c r="G752" s="17"/>
    </row>
    <row r="753">
      <c r="A753" s="17"/>
      <c r="B753" s="17"/>
      <c r="C753" s="17"/>
      <c r="D753" s="17"/>
      <c r="E753" s="17"/>
      <c r="F753" s="17"/>
      <c r="G753" s="17"/>
    </row>
    <row r="754">
      <c r="A754" s="17"/>
      <c r="B754" s="17"/>
      <c r="C754" s="17"/>
      <c r="D754" s="17"/>
      <c r="E754" s="17"/>
      <c r="F754" s="17"/>
      <c r="G754" s="17"/>
    </row>
    <row r="755">
      <c r="A755" s="17"/>
      <c r="B755" s="17"/>
      <c r="C755" s="17"/>
      <c r="D755" s="17"/>
      <c r="E755" s="17"/>
      <c r="F755" s="17"/>
      <c r="G755" s="17"/>
    </row>
    <row r="756">
      <c r="A756" s="17"/>
      <c r="B756" s="17"/>
      <c r="C756" s="17"/>
      <c r="D756" s="17"/>
      <c r="E756" s="17"/>
      <c r="F756" s="17"/>
      <c r="G756" s="17"/>
    </row>
    <row r="757">
      <c r="A757" s="17"/>
      <c r="B757" s="17"/>
      <c r="C757" s="17"/>
      <c r="D757" s="17"/>
      <c r="E757" s="17"/>
      <c r="F757" s="17"/>
      <c r="G757" s="17"/>
    </row>
    <row r="758">
      <c r="A758" s="17"/>
      <c r="B758" s="17"/>
      <c r="C758" s="17"/>
      <c r="D758" s="17"/>
      <c r="E758" s="17"/>
      <c r="F758" s="17"/>
      <c r="G758" s="17"/>
    </row>
    <row r="759">
      <c r="A759" s="17"/>
      <c r="B759" s="17"/>
      <c r="C759" s="17"/>
      <c r="D759" s="17"/>
      <c r="E759" s="17"/>
      <c r="F759" s="17"/>
      <c r="G759" s="17"/>
    </row>
    <row r="760">
      <c r="A760" s="17"/>
      <c r="B760" s="17"/>
      <c r="C760" s="17"/>
      <c r="D760" s="17"/>
      <c r="E760" s="17"/>
      <c r="F760" s="17"/>
      <c r="G760" s="17"/>
    </row>
    <row r="761">
      <c r="A761" s="17"/>
      <c r="B761" s="17"/>
      <c r="C761" s="17"/>
      <c r="D761" s="17"/>
      <c r="E761" s="17"/>
      <c r="F761" s="17"/>
      <c r="G761" s="17"/>
    </row>
    <row r="762">
      <c r="A762" s="17"/>
      <c r="B762" s="17"/>
      <c r="C762" s="17"/>
      <c r="D762" s="17"/>
      <c r="E762" s="17"/>
      <c r="F762" s="17"/>
      <c r="G762" s="17"/>
    </row>
    <row r="763">
      <c r="A763" s="17"/>
      <c r="B763" s="17"/>
      <c r="C763" s="17"/>
      <c r="D763" s="17"/>
      <c r="E763" s="17"/>
      <c r="F763" s="17"/>
      <c r="G763" s="17"/>
    </row>
    <row r="764">
      <c r="A764" s="17"/>
      <c r="B764" s="17"/>
      <c r="C764" s="17"/>
      <c r="D764" s="17"/>
      <c r="E764" s="17"/>
      <c r="F764" s="17"/>
      <c r="G764" s="17"/>
    </row>
    <row r="765">
      <c r="A765" s="17"/>
      <c r="B765" s="17"/>
      <c r="C765" s="17"/>
      <c r="D765" s="17"/>
      <c r="E765" s="17"/>
      <c r="F765" s="17"/>
      <c r="G765" s="17"/>
    </row>
    <row r="766">
      <c r="A766" s="17"/>
      <c r="B766" s="17"/>
      <c r="C766" s="17"/>
      <c r="D766" s="17"/>
      <c r="E766" s="17"/>
      <c r="F766" s="17"/>
      <c r="G766" s="17"/>
    </row>
    <row r="767">
      <c r="A767" s="17"/>
      <c r="B767" s="17"/>
      <c r="C767" s="17"/>
      <c r="D767" s="17"/>
      <c r="E767" s="17"/>
      <c r="F767" s="17"/>
      <c r="G767" s="17"/>
    </row>
    <row r="768">
      <c r="A768" s="17"/>
      <c r="B768" s="17"/>
      <c r="C768" s="17"/>
      <c r="D768" s="17"/>
      <c r="E768" s="17"/>
      <c r="F768" s="17"/>
      <c r="G768" s="17"/>
    </row>
    <row r="769">
      <c r="A769" s="17"/>
      <c r="B769" s="17"/>
      <c r="C769" s="17"/>
      <c r="D769" s="17"/>
      <c r="E769" s="17"/>
      <c r="F769" s="17"/>
      <c r="G769" s="17"/>
    </row>
    <row r="770">
      <c r="A770" s="17"/>
      <c r="B770" s="17"/>
      <c r="C770" s="17"/>
      <c r="D770" s="17"/>
      <c r="E770" s="17"/>
      <c r="F770" s="17"/>
      <c r="G770" s="17"/>
    </row>
    <row r="771">
      <c r="A771" s="17"/>
      <c r="B771" s="17"/>
      <c r="C771" s="17"/>
      <c r="D771" s="17"/>
      <c r="E771" s="17"/>
      <c r="F771" s="17"/>
      <c r="G771" s="17"/>
    </row>
    <row r="772">
      <c r="A772" s="17"/>
      <c r="B772" s="17"/>
      <c r="C772" s="17"/>
      <c r="D772" s="17"/>
      <c r="E772" s="17"/>
      <c r="F772" s="17"/>
      <c r="G772" s="17"/>
    </row>
    <row r="773">
      <c r="A773" s="17"/>
      <c r="B773" s="17"/>
      <c r="C773" s="17"/>
      <c r="D773" s="17"/>
      <c r="E773" s="17"/>
      <c r="F773" s="17"/>
      <c r="G773" s="17"/>
    </row>
    <row r="774">
      <c r="A774" s="17"/>
      <c r="B774" s="17"/>
      <c r="C774" s="17"/>
      <c r="D774" s="17"/>
      <c r="E774" s="17"/>
      <c r="F774" s="17"/>
      <c r="G774" s="17"/>
    </row>
    <row r="775">
      <c r="A775" s="17"/>
      <c r="B775" s="17"/>
      <c r="C775" s="17"/>
      <c r="D775" s="17"/>
      <c r="E775" s="17"/>
      <c r="F775" s="17"/>
      <c r="G775" s="17"/>
    </row>
    <row r="776">
      <c r="A776" s="17"/>
      <c r="B776" s="17"/>
      <c r="C776" s="17"/>
      <c r="D776" s="17"/>
      <c r="E776" s="17"/>
      <c r="F776" s="17"/>
      <c r="G776" s="17"/>
    </row>
    <row r="777">
      <c r="A777" s="17"/>
      <c r="B777" s="17"/>
      <c r="C777" s="17"/>
      <c r="D777" s="17"/>
      <c r="E777" s="17"/>
      <c r="F777" s="17"/>
      <c r="G777" s="17"/>
    </row>
    <row r="778">
      <c r="A778" s="17"/>
      <c r="B778" s="17"/>
      <c r="C778" s="17"/>
      <c r="D778" s="17"/>
      <c r="E778" s="17"/>
      <c r="F778" s="17"/>
      <c r="G778" s="17"/>
    </row>
    <row r="779">
      <c r="A779" s="17"/>
      <c r="B779" s="17"/>
      <c r="C779" s="17"/>
      <c r="D779" s="17"/>
      <c r="E779" s="17"/>
      <c r="F779" s="17"/>
      <c r="G779" s="17"/>
    </row>
    <row r="780">
      <c r="A780" s="17"/>
      <c r="B780" s="17"/>
      <c r="C780" s="17"/>
      <c r="D780" s="17"/>
      <c r="E780" s="17"/>
      <c r="F780" s="17"/>
      <c r="G780" s="17"/>
    </row>
    <row r="781">
      <c r="A781" s="17"/>
      <c r="B781" s="17"/>
      <c r="C781" s="17"/>
      <c r="D781" s="17"/>
      <c r="E781" s="17"/>
      <c r="F781" s="17"/>
      <c r="G781" s="17"/>
    </row>
    <row r="782">
      <c r="A782" s="17"/>
      <c r="B782" s="17"/>
      <c r="C782" s="17"/>
      <c r="D782" s="17"/>
      <c r="E782" s="17"/>
      <c r="F782" s="17"/>
      <c r="G782" s="17"/>
    </row>
    <row r="783">
      <c r="A783" s="17"/>
      <c r="B783" s="17"/>
      <c r="C783" s="17"/>
      <c r="D783" s="17"/>
      <c r="E783" s="17"/>
      <c r="F783" s="17"/>
      <c r="G783" s="17"/>
    </row>
    <row r="784">
      <c r="A784" s="17"/>
      <c r="B784" s="17"/>
      <c r="C784" s="17"/>
      <c r="D784" s="17"/>
      <c r="E784" s="17"/>
      <c r="F784" s="17"/>
      <c r="G784" s="17"/>
    </row>
    <row r="785">
      <c r="A785" s="17"/>
      <c r="B785" s="17"/>
      <c r="C785" s="17"/>
      <c r="D785" s="17"/>
      <c r="E785" s="17"/>
      <c r="F785" s="17"/>
      <c r="G785" s="17"/>
    </row>
    <row r="786">
      <c r="A786" s="17"/>
      <c r="B786" s="17"/>
      <c r="C786" s="17"/>
      <c r="D786" s="17"/>
      <c r="E786" s="17"/>
      <c r="F786" s="17"/>
      <c r="G786" s="17"/>
    </row>
    <row r="787">
      <c r="A787" s="17"/>
      <c r="B787" s="17"/>
      <c r="C787" s="17"/>
      <c r="D787" s="17"/>
      <c r="E787" s="17"/>
      <c r="F787" s="17"/>
      <c r="G787" s="17"/>
    </row>
    <row r="788">
      <c r="A788" s="17"/>
      <c r="B788" s="17"/>
      <c r="C788" s="17"/>
      <c r="D788" s="17"/>
      <c r="E788" s="17"/>
      <c r="F788" s="17"/>
      <c r="G788" s="17"/>
    </row>
    <row r="789">
      <c r="A789" s="17"/>
      <c r="B789" s="17"/>
      <c r="C789" s="17"/>
      <c r="D789" s="17"/>
      <c r="E789" s="17"/>
      <c r="F789" s="17"/>
      <c r="G789" s="17"/>
    </row>
    <row r="790">
      <c r="A790" s="17"/>
      <c r="B790" s="17"/>
      <c r="C790" s="17"/>
      <c r="D790" s="17"/>
      <c r="E790" s="17"/>
      <c r="F790" s="17"/>
      <c r="G790" s="17"/>
    </row>
    <row r="791">
      <c r="A791" s="17"/>
      <c r="B791" s="17"/>
      <c r="C791" s="17"/>
      <c r="D791" s="17"/>
      <c r="E791" s="17"/>
      <c r="F791" s="17"/>
      <c r="G791" s="17"/>
    </row>
    <row r="792">
      <c r="A792" s="17"/>
      <c r="B792" s="17"/>
      <c r="C792" s="17"/>
      <c r="D792" s="17"/>
      <c r="E792" s="17"/>
      <c r="F792" s="17"/>
      <c r="G792" s="17"/>
    </row>
    <row r="793">
      <c r="A793" s="17"/>
      <c r="B793" s="17"/>
      <c r="C793" s="17"/>
      <c r="D793" s="17"/>
      <c r="E793" s="17"/>
      <c r="F793" s="17"/>
      <c r="G793" s="17"/>
    </row>
    <row r="794">
      <c r="A794" s="17"/>
      <c r="B794" s="17"/>
      <c r="C794" s="17"/>
      <c r="D794" s="17"/>
      <c r="E794" s="17"/>
      <c r="F794" s="17"/>
      <c r="G794" s="17"/>
    </row>
    <row r="795">
      <c r="A795" s="17"/>
      <c r="B795" s="17"/>
      <c r="C795" s="17"/>
      <c r="D795" s="17"/>
      <c r="E795" s="17"/>
      <c r="F795" s="17"/>
      <c r="G795" s="17"/>
    </row>
    <row r="796">
      <c r="A796" s="17"/>
      <c r="B796" s="17"/>
      <c r="C796" s="17"/>
      <c r="D796" s="17"/>
      <c r="E796" s="17"/>
      <c r="F796" s="17"/>
      <c r="G796" s="17"/>
    </row>
    <row r="797">
      <c r="A797" s="17"/>
      <c r="B797" s="17"/>
      <c r="C797" s="17"/>
      <c r="D797" s="17"/>
      <c r="E797" s="17"/>
      <c r="F797" s="17"/>
      <c r="G797" s="17"/>
    </row>
    <row r="798">
      <c r="A798" s="17"/>
      <c r="B798" s="17"/>
      <c r="C798" s="17"/>
      <c r="D798" s="17"/>
      <c r="E798" s="17"/>
      <c r="F798" s="17"/>
      <c r="G798" s="17"/>
    </row>
    <row r="799">
      <c r="A799" s="17"/>
      <c r="B799" s="17"/>
      <c r="C799" s="17"/>
      <c r="D799" s="17"/>
      <c r="E799" s="17"/>
      <c r="F799" s="17"/>
      <c r="G799" s="17"/>
    </row>
    <row r="800">
      <c r="A800" s="17"/>
      <c r="B800" s="17"/>
      <c r="C800" s="17"/>
      <c r="D800" s="17"/>
      <c r="E800" s="17"/>
      <c r="F800" s="17"/>
      <c r="G800" s="17"/>
    </row>
    <row r="801">
      <c r="A801" s="17"/>
      <c r="B801" s="17"/>
      <c r="C801" s="17"/>
      <c r="D801" s="17"/>
      <c r="E801" s="17"/>
      <c r="F801" s="17"/>
      <c r="G801" s="17"/>
    </row>
    <row r="802">
      <c r="A802" s="17"/>
      <c r="B802" s="17"/>
      <c r="C802" s="17"/>
      <c r="D802" s="17"/>
      <c r="E802" s="17"/>
      <c r="F802" s="17"/>
      <c r="G802" s="17"/>
    </row>
    <row r="803">
      <c r="A803" s="17"/>
      <c r="B803" s="17"/>
      <c r="C803" s="17"/>
      <c r="D803" s="17"/>
      <c r="E803" s="17"/>
      <c r="F803" s="17"/>
      <c r="G803" s="17"/>
    </row>
    <row r="804">
      <c r="A804" s="17"/>
      <c r="B804" s="17"/>
      <c r="C804" s="17"/>
      <c r="D804" s="17"/>
      <c r="E804" s="17"/>
      <c r="F804" s="17"/>
      <c r="G804" s="17"/>
    </row>
    <row r="805">
      <c r="A805" s="17"/>
      <c r="B805" s="17"/>
      <c r="C805" s="17"/>
      <c r="D805" s="17"/>
      <c r="E805" s="17"/>
      <c r="F805" s="17"/>
      <c r="G805" s="17"/>
    </row>
    <row r="806">
      <c r="A806" s="17"/>
      <c r="B806" s="17"/>
      <c r="C806" s="17"/>
      <c r="D806" s="17"/>
      <c r="E806" s="17"/>
      <c r="F806" s="17"/>
      <c r="G806" s="17"/>
    </row>
    <row r="807">
      <c r="A807" s="17"/>
      <c r="B807" s="17"/>
      <c r="C807" s="17"/>
      <c r="D807" s="17"/>
      <c r="E807" s="17"/>
      <c r="F807" s="17"/>
      <c r="G807" s="17"/>
    </row>
    <row r="808">
      <c r="A808" s="17"/>
      <c r="B808" s="17"/>
      <c r="C808" s="17"/>
      <c r="D808" s="17"/>
      <c r="E808" s="17"/>
      <c r="F808" s="17"/>
      <c r="G808" s="17"/>
    </row>
    <row r="809">
      <c r="A809" s="17"/>
      <c r="B809" s="17"/>
      <c r="C809" s="17"/>
      <c r="D809" s="17"/>
      <c r="E809" s="17"/>
      <c r="F809" s="17"/>
      <c r="G809" s="17"/>
    </row>
    <row r="810">
      <c r="A810" s="17"/>
      <c r="B810" s="17"/>
      <c r="C810" s="17"/>
      <c r="D810" s="17"/>
      <c r="E810" s="17"/>
      <c r="F810" s="17"/>
      <c r="G810" s="17"/>
    </row>
    <row r="811">
      <c r="A811" s="17"/>
      <c r="B811" s="17"/>
      <c r="C811" s="17"/>
      <c r="D811" s="17"/>
      <c r="E811" s="17"/>
      <c r="F811" s="17"/>
      <c r="G811" s="17"/>
    </row>
    <row r="812">
      <c r="A812" s="17"/>
      <c r="B812" s="17"/>
      <c r="C812" s="17"/>
      <c r="D812" s="17"/>
      <c r="E812" s="17"/>
      <c r="F812" s="17"/>
      <c r="G812" s="17"/>
    </row>
    <row r="813">
      <c r="A813" s="17"/>
      <c r="B813" s="17"/>
      <c r="C813" s="17"/>
      <c r="D813" s="17"/>
      <c r="E813" s="17"/>
      <c r="F813" s="17"/>
      <c r="G813" s="17"/>
    </row>
    <row r="814">
      <c r="A814" s="17"/>
      <c r="B814" s="17"/>
      <c r="C814" s="17"/>
      <c r="D814" s="17"/>
      <c r="E814" s="17"/>
      <c r="F814" s="17"/>
      <c r="G814" s="17"/>
    </row>
    <row r="815">
      <c r="A815" s="17"/>
      <c r="B815" s="17"/>
      <c r="C815" s="17"/>
      <c r="D815" s="17"/>
      <c r="E815" s="17"/>
      <c r="F815" s="17"/>
      <c r="G815" s="17"/>
    </row>
    <row r="816">
      <c r="A816" s="17"/>
      <c r="B816" s="17"/>
      <c r="C816" s="17"/>
      <c r="D816" s="17"/>
      <c r="E816" s="17"/>
      <c r="F816" s="17"/>
      <c r="G816" s="17"/>
    </row>
    <row r="817">
      <c r="A817" s="17"/>
      <c r="B817" s="17"/>
      <c r="C817" s="17"/>
      <c r="D817" s="17"/>
      <c r="E817" s="17"/>
      <c r="F817" s="17"/>
      <c r="G817" s="17"/>
    </row>
    <row r="818">
      <c r="A818" s="17"/>
      <c r="B818" s="17"/>
      <c r="C818" s="17"/>
      <c r="D818" s="17"/>
      <c r="E818" s="17"/>
      <c r="F818" s="17"/>
      <c r="G818" s="17"/>
    </row>
    <row r="819">
      <c r="A819" s="17"/>
      <c r="B819" s="17"/>
      <c r="C819" s="17"/>
      <c r="D819" s="17"/>
      <c r="E819" s="17"/>
      <c r="F819" s="17"/>
      <c r="G819" s="17"/>
    </row>
    <row r="820">
      <c r="A820" s="17"/>
      <c r="B820" s="17"/>
      <c r="C820" s="17"/>
      <c r="D820" s="17"/>
      <c r="E820" s="17"/>
      <c r="F820" s="17"/>
      <c r="G820" s="17"/>
    </row>
    <row r="821">
      <c r="A821" s="17"/>
      <c r="B821" s="17"/>
      <c r="C821" s="17"/>
      <c r="D821" s="17"/>
      <c r="E821" s="17"/>
      <c r="F821" s="17"/>
      <c r="G821" s="17"/>
    </row>
    <row r="822">
      <c r="A822" s="17"/>
      <c r="B822" s="17"/>
      <c r="C822" s="17"/>
      <c r="D822" s="17"/>
      <c r="E822" s="17"/>
      <c r="F822" s="17"/>
      <c r="G822" s="17"/>
    </row>
    <row r="823">
      <c r="A823" s="17"/>
      <c r="B823" s="17"/>
      <c r="C823" s="17"/>
      <c r="D823" s="17"/>
      <c r="E823" s="17"/>
      <c r="F823" s="17"/>
      <c r="G823" s="17"/>
    </row>
    <row r="824">
      <c r="A824" s="17"/>
      <c r="B824" s="17"/>
      <c r="C824" s="17"/>
      <c r="D824" s="17"/>
      <c r="E824" s="17"/>
      <c r="F824" s="17"/>
      <c r="G824" s="17"/>
    </row>
    <row r="825">
      <c r="A825" s="17"/>
      <c r="B825" s="17"/>
      <c r="C825" s="17"/>
      <c r="D825" s="17"/>
      <c r="E825" s="17"/>
      <c r="F825" s="17"/>
      <c r="G825" s="17"/>
    </row>
    <row r="826">
      <c r="A826" s="17"/>
      <c r="B826" s="17"/>
      <c r="C826" s="17"/>
      <c r="D826" s="17"/>
      <c r="E826" s="17"/>
      <c r="F826" s="17"/>
      <c r="G826" s="17"/>
    </row>
    <row r="827">
      <c r="A827" s="17"/>
      <c r="B827" s="17"/>
      <c r="C827" s="17"/>
      <c r="D827" s="17"/>
      <c r="E827" s="17"/>
      <c r="F827" s="17"/>
      <c r="G827" s="17"/>
    </row>
    <row r="828">
      <c r="A828" s="17"/>
      <c r="B828" s="17"/>
      <c r="C828" s="17"/>
      <c r="D828" s="17"/>
      <c r="E828" s="17"/>
      <c r="F828" s="17"/>
      <c r="G828" s="17"/>
    </row>
    <row r="829">
      <c r="A829" s="17"/>
      <c r="B829" s="17"/>
      <c r="C829" s="17"/>
      <c r="D829" s="17"/>
      <c r="E829" s="17"/>
      <c r="F829" s="17"/>
      <c r="G829" s="17"/>
    </row>
    <row r="830">
      <c r="A830" s="17"/>
      <c r="B830" s="17"/>
      <c r="C830" s="17"/>
      <c r="D830" s="17"/>
      <c r="E830" s="17"/>
      <c r="F830" s="17"/>
      <c r="G830" s="17"/>
    </row>
    <row r="831">
      <c r="A831" s="17"/>
      <c r="B831" s="17"/>
      <c r="C831" s="17"/>
      <c r="D831" s="17"/>
      <c r="E831" s="17"/>
      <c r="F831" s="17"/>
      <c r="G831" s="17"/>
    </row>
    <row r="832">
      <c r="A832" s="17"/>
      <c r="B832" s="17"/>
      <c r="C832" s="17"/>
      <c r="D832" s="17"/>
      <c r="E832" s="17"/>
      <c r="F832" s="17"/>
      <c r="G832" s="17"/>
    </row>
    <row r="833">
      <c r="A833" s="17"/>
      <c r="B833" s="17"/>
      <c r="C833" s="17"/>
      <c r="D833" s="17"/>
      <c r="E833" s="17"/>
      <c r="F833" s="17"/>
      <c r="G833" s="17"/>
    </row>
    <row r="834">
      <c r="A834" s="17"/>
      <c r="B834" s="17"/>
      <c r="C834" s="17"/>
      <c r="D834" s="17"/>
      <c r="E834" s="17"/>
      <c r="F834" s="17"/>
      <c r="G834" s="17"/>
    </row>
    <row r="835">
      <c r="A835" s="17"/>
      <c r="B835" s="17"/>
      <c r="C835" s="17"/>
      <c r="D835" s="17"/>
      <c r="E835" s="17"/>
      <c r="F835" s="17"/>
      <c r="G835" s="17"/>
    </row>
    <row r="836">
      <c r="A836" s="17"/>
      <c r="B836" s="17"/>
      <c r="C836" s="17"/>
      <c r="D836" s="17"/>
      <c r="E836" s="17"/>
      <c r="F836" s="17"/>
      <c r="G836" s="17"/>
    </row>
    <row r="837">
      <c r="A837" s="17"/>
      <c r="B837" s="17"/>
      <c r="C837" s="17"/>
      <c r="D837" s="17"/>
      <c r="E837" s="17"/>
      <c r="F837" s="17"/>
      <c r="G837" s="17"/>
    </row>
    <row r="838">
      <c r="A838" s="17"/>
      <c r="B838" s="17"/>
      <c r="C838" s="17"/>
      <c r="D838" s="17"/>
      <c r="E838" s="17"/>
      <c r="F838" s="17"/>
      <c r="G838" s="17"/>
    </row>
    <row r="839">
      <c r="A839" s="17"/>
      <c r="B839" s="17"/>
      <c r="C839" s="17"/>
      <c r="D839" s="17"/>
      <c r="E839" s="17"/>
      <c r="F839" s="17"/>
      <c r="G839" s="17"/>
    </row>
    <row r="840">
      <c r="A840" s="17"/>
      <c r="B840" s="17"/>
      <c r="C840" s="17"/>
      <c r="D840" s="17"/>
      <c r="E840" s="17"/>
      <c r="F840" s="17"/>
      <c r="G840" s="17"/>
    </row>
    <row r="841">
      <c r="A841" s="17"/>
      <c r="B841" s="17"/>
      <c r="C841" s="17"/>
      <c r="D841" s="17"/>
      <c r="E841" s="17"/>
      <c r="F841" s="17"/>
      <c r="G841" s="17"/>
    </row>
    <row r="842">
      <c r="A842" s="17"/>
      <c r="B842" s="17"/>
      <c r="C842" s="17"/>
      <c r="D842" s="17"/>
      <c r="E842" s="17"/>
      <c r="F842" s="17"/>
      <c r="G842" s="17"/>
    </row>
    <row r="843">
      <c r="A843" s="17"/>
      <c r="B843" s="17"/>
      <c r="C843" s="17"/>
      <c r="D843" s="17"/>
      <c r="E843" s="17"/>
      <c r="F843" s="17"/>
      <c r="G843" s="17"/>
    </row>
    <row r="844">
      <c r="A844" s="17"/>
      <c r="B844" s="17"/>
      <c r="C844" s="17"/>
      <c r="D844" s="17"/>
      <c r="E844" s="17"/>
      <c r="F844" s="17"/>
      <c r="G844" s="17"/>
    </row>
    <row r="845">
      <c r="A845" s="17"/>
      <c r="B845" s="17"/>
      <c r="C845" s="17"/>
      <c r="D845" s="17"/>
      <c r="E845" s="17"/>
      <c r="F845" s="17"/>
      <c r="G845" s="17"/>
    </row>
    <row r="846">
      <c r="A846" s="17"/>
      <c r="B846" s="17"/>
      <c r="C846" s="17"/>
      <c r="D846" s="17"/>
      <c r="E846" s="17"/>
      <c r="F846" s="17"/>
      <c r="G846" s="17"/>
    </row>
    <row r="847">
      <c r="A847" s="17"/>
      <c r="B847" s="17"/>
      <c r="C847" s="17"/>
      <c r="D847" s="17"/>
      <c r="E847" s="17"/>
      <c r="F847" s="17"/>
      <c r="G847" s="17"/>
    </row>
    <row r="848">
      <c r="A848" s="17"/>
      <c r="B848" s="17"/>
      <c r="C848" s="17"/>
      <c r="D848" s="17"/>
      <c r="E848" s="17"/>
      <c r="F848" s="17"/>
      <c r="G848" s="17"/>
    </row>
    <row r="849">
      <c r="A849" s="17"/>
      <c r="B849" s="17"/>
      <c r="C849" s="17"/>
      <c r="D849" s="17"/>
      <c r="E849" s="17"/>
      <c r="F849" s="17"/>
      <c r="G849" s="17"/>
    </row>
    <row r="850">
      <c r="A850" s="17"/>
      <c r="B850" s="17"/>
      <c r="C850" s="17"/>
      <c r="D850" s="17"/>
      <c r="E850" s="17"/>
      <c r="F850" s="17"/>
      <c r="G850" s="17"/>
    </row>
    <row r="851">
      <c r="A851" s="17"/>
      <c r="B851" s="17"/>
      <c r="C851" s="17"/>
      <c r="D851" s="17"/>
      <c r="E851" s="17"/>
      <c r="F851" s="17"/>
      <c r="G851" s="17"/>
    </row>
    <row r="852">
      <c r="A852" s="17"/>
      <c r="B852" s="17"/>
      <c r="C852" s="17"/>
      <c r="D852" s="17"/>
      <c r="E852" s="17"/>
      <c r="F852" s="17"/>
      <c r="G852" s="17"/>
    </row>
    <row r="853">
      <c r="A853" s="17"/>
      <c r="B853" s="17"/>
      <c r="C853" s="17"/>
      <c r="D853" s="17"/>
      <c r="E853" s="17"/>
      <c r="F853" s="17"/>
      <c r="G853" s="17"/>
    </row>
    <row r="854">
      <c r="A854" s="17"/>
      <c r="B854" s="17"/>
      <c r="C854" s="17"/>
      <c r="D854" s="17"/>
      <c r="E854" s="17"/>
      <c r="F854" s="17"/>
      <c r="G854" s="17"/>
    </row>
    <row r="855">
      <c r="A855" s="17"/>
      <c r="B855" s="17"/>
      <c r="C855" s="17"/>
      <c r="D855" s="17"/>
      <c r="E855" s="17"/>
      <c r="F855" s="17"/>
      <c r="G855" s="17"/>
    </row>
    <row r="856">
      <c r="A856" s="17"/>
      <c r="B856" s="17"/>
      <c r="C856" s="17"/>
      <c r="D856" s="17"/>
      <c r="E856" s="17"/>
      <c r="F856" s="17"/>
      <c r="G856" s="17"/>
    </row>
    <row r="857">
      <c r="A857" s="17"/>
      <c r="B857" s="17"/>
      <c r="C857" s="17"/>
      <c r="D857" s="17"/>
      <c r="E857" s="17"/>
      <c r="F857" s="17"/>
      <c r="G857" s="17"/>
    </row>
    <row r="858">
      <c r="A858" s="17"/>
      <c r="B858" s="17"/>
      <c r="C858" s="17"/>
      <c r="D858" s="17"/>
      <c r="E858" s="17"/>
      <c r="F858" s="17"/>
      <c r="G858" s="17"/>
    </row>
    <row r="859">
      <c r="A859" s="17"/>
      <c r="B859" s="17"/>
      <c r="C859" s="17"/>
      <c r="D859" s="17"/>
      <c r="E859" s="17"/>
      <c r="F859" s="17"/>
      <c r="G859" s="17"/>
    </row>
    <row r="860">
      <c r="A860" s="17"/>
      <c r="B860" s="17"/>
      <c r="C860" s="17"/>
      <c r="D860" s="17"/>
      <c r="E860" s="17"/>
      <c r="F860" s="17"/>
      <c r="G860" s="17"/>
    </row>
    <row r="861">
      <c r="A861" s="17"/>
      <c r="B861" s="17"/>
      <c r="C861" s="17"/>
      <c r="D861" s="17"/>
      <c r="E861" s="17"/>
      <c r="F861" s="17"/>
      <c r="G861" s="17"/>
    </row>
    <row r="862">
      <c r="A862" s="17"/>
      <c r="B862" s="17"/>
      <c r="C862" s="17"/>
      <c r="D862" s="17"/>
      <c r="E862" s="17"/>
      <c r="F862" s="17"/>
      <c r="G862" s="17"/>
    </row>
    <row r="863">
      <c r="A863" s="17"/>
      <c r="B863" s="17"/>
      <c r="C863" s="17"/>
      <c r="D863" s="17"/>
      <c r="E863" s="17"/>
      <c r="F863" s="17"/>
      <c r="G863" s="17"/>
    </row>
    <row r="864">
      <c r="A864" s="17"/>
      <c r="B864" s="17"/>
      <c r="C864" s="17"/>
      <c r="D864" s="17"/>
      <c r="E864" s="17"/>
      <c r="F864" s="17"/>
      <c r="G864" s="17"/>
    </row>
    <row r="865">
      <c r="A865" s="17"/>
      <c r="B865" s="17"/>
      <c r="C865" s="17"/>
      <c r="D865" s="17"/>
      <c r="E865" s="17"/>
      <c r="F865" s="17"/>
      <c r="G865" s="17"/>
    </row>
    <row r="866">
      <c r="A866" s="17"/>
      <c r="B866" s="17"/>
      <c r="C866" s="17"/>
      <c r="D866" s="17"/>
      <c r="E866" s="17"/>
      <c r="F866" s="17"/>
      <c r="G866" s="17"/>
    </row>
    <row r="867">
      <c r="A867" s="17"/>
      <c r="B867" s="17"/>
      <c r="C867" s="17"/>
      <c r="D867" s="17"/>
      <c r="E867" s="17"/>
      <c r="F867" s="17"/>
      <c r="G867" s="17"/>
    </row>
    <row r="868">
      <c r="A868" s="17"/>
      <c r="B868" s="17"/>
      <c r="C868" s="17"/>
      <c r="D868" s="17"/>
      <c r="E868" s="17"/>
      <c r="F868" s="17"/>
      <c r="G868" s="17"/>
    </row>
    <row r="869">
      <c r="A869" s="17"/>
      <c r="B869" s="17"/>
      <c r="C869" s="17"/>
      <c r="D869" s="17"/>
      <c r="E869" s="17"/>
      <c r="F869" s="17"/>
      <c r="G869" s="17"/>
    </row>
    <row r="870">
      <c r="A870" s="17"/>
      <c r="B870" s="17"/>
      <c r="C870" s="17"/>
      <c r="D870" s="17"/>
      <c r="E870" s="17"/>
      <c r="F870" s="17"/>
      <c r="G870" s="17"/>
    </row>
    <row r="871">
      <c r="A871" s="17"/>
      <c r="B871" s="17"/>
      <c r="C871" s="17"/>
      <c r="D871" s="17"/>
      <c r="E871" s="17"/>
      <c r="F871" s="17"/>
      <c r="G871" s="17"/>
    </row>
    <row r="872">
      <c r="A872" s="17"/>
      <c r="B872" s="17"/>
      <c r="C872" s="17"/>
      <c r="D872" s="17"/>
      <c r="E872" s="17"/>
      <c r="F872" s="17"/>
      <c r="G872" s="17"/>
    </row>
    <row r="873">
      <c r="A873" s="17"/>
      <c r="B873" s="17"/>
      <c r="C873" s="17"/>
      <c r="D873" s="17"/>
      <c r="E873" s="17"/>
      <c r="F873" s="17"/>
      <c r="G873" s="17"/>
    </row>
    <row r="874">
      <c r="A874" s="17"/>
      <c r="B874" s="17"/>
      <c r="C874" s="17"/>
      <c r="D874" s="17"/>
      <c r="E874" s="17"/>
      <c r="F874" s="17"/>
      <c r="G874" s="17"/>
    </row>
    <row r="875">
      <c r="A875" s="17"/>
      <c r="B875" s="17"/>
      <c r="C875" s="17"/>
      <c r="D875" s="17"/>
      <c r="E875" s="17"/>
      <c r="F875" s="17"/>
      <c r="G875" s="17"/>
    </row>
    <row r="876">
      <c r="A876" s="17"/>
      <c r="B876" s="17"/>
      <c r="C876" s="17"/>
      <c r="D876" s="17"/>
      <c r="E876" s="17"/>
      <c r="F876" s="17"/>
      <c r="G876" s="17"/>
    </row>
    <row r="877">
      <c r="A877" s="17"/>
      <c r="B877" s="17"/>
      <c r="C877" s="17"/>
      <c r="D877" s="17"/>
      <c r="E877" s="17"/>
      <c r="F877" s="17"/>
      <c r="G877" s="17"/>
    </row>
    <row r="878">
      <c r="A878" s="17"/>
      <c r="B878" s="17"/>
      <c r="C878" s="17"/>
      <c r="D878" s="17"/>
      <c r="E878" s="17"/>
      <c r="F878" s="17"/>
      <c r="G878" s="17"/>
    </row>
    <row r="879">
      <c r="A879" s="17"/>
      <c r="B879" s="17"/>
      <c r="C879" s="17"/>
      <c r="D879" s="17"/>
      <c r="E879" s="17"/>
      <c r="F879" s="17"/>
      <c r="G879" s="17"/>
    </row>
    <row r="880">
      <c r="A880" s="17"/>
      <c r="B880" s="17"/>
      <c r="C880" s="17"/>
      <c r="D880" s="17"/>
      <c r="E880" s="17"/>
      <c r="F880" s="17"/>
      <c r="G880" s="17"/>
    </row>
    <row r="881">
      <c r="A881" s="17"/>
      <c r="B881" s="17"/>
      <c r="C881" s="17"/>
      <c r="D881" s="17"/>
      <c r="E881" s="17"/>
      <c r="F881" s="17"/>
      <c r="G881" s="17"/>
    </row>
    <row r="882">
      <c r="A882" s="17"/>
      <c r="B882" s="17"/>
      <c r="C882" s="17"/>
      <c r="D882" s="17"/>
      <c r="E882" s="17"/>
      <c r="F882" s="17"/>
      <c r="G882" s="17"/>
    </row>
    <row r="883">
      <c r="A883" s="17"/>
      <c r="B883" s="17"/>
      <c r="C883" s="17"/>
      <c r="D883" s="17"/>
      <c r="E883" s="17"/>
      <c r="F883" s="17"/>
      <c r="G883" s="17"/>
    </row>
    <row r="884">
      <c r="A884" s="17"/>
      <c r="B884" s="17"/>
      <c r="C884" s="17"/>
      <c r="D884" s="17"/>
      <c r="E884" s="17"/>
      <c r="F884" s="17"/>
      <c r="G884" s="17"/>
    </row>
    <row r="885">
      <c r="A885" s="17"/>
      <c r="B885" s="17"/>
      <c r="C885" s="17"/>
      <c r="D885" s="17"/>
      <c r="E885" s="17"/>
      <c r="F885" s="17"/>
      <c r="G885" s="17"/>
    </row>
    <row r="886">
      <c r="A886" s="17"/>
      <c r="B886" s="17"/>
      <c r="C886" s="17"/>
      <c r="D886" s="17"/>
      <c r="E886" s="17"/>
      <c r="F886" s="17"/>
      <c r="G886" s="17"/>
    </row>
    <row r="887">
      <c r="A887" s="17"/>
      <c r="B887" s="17"/>
      <c r="C887" s="17"/>
      <c r="D887" s="17"/>
      <c r="E887" s="17"/>
      <c r="F887" s="17"/>
      <c r="G887" s="17"/>
    </row>
    <row r="888">
      <c r="A888" s="17"/>
      <c r="B888" s="17"/>
      <c r="C888" s="17"/>
      <c r="D888" s="17"/>
      <c r="E888" s="17"/>
      <c r="F888" s="17"/>
      <c r="G888" s="17"/>
    </row>
    <row r="889">
      <c r="A889" s="17"/>
      <c r="B889" s="17"/>
      <c r="C889" s="17"/>
      <c r="D889" s="17"/>
      <c r="E889" s="17"/>
      <c r="F889" s="17"/>
      <c r="G889" s="17"/>
    </row>
    <row r="890">
      <c r="A890" s="17"/>
      <c r="B890" s="17"/>
      <c r="C890" s="17"/>
      <c r="D890" s="17"/>
      <c r="E890" s="17"/>
      <c r="F890" s="17"/>
      <c r="G890" s="17"/>
    </row>
    <row r="891">
      <c r="A891" s="17"/>
      <c r="B891" s="17"/>
      <c r="C891" s="17"/>
      <c r="D891" s="17"/>
      <c r="E891" s="17"/>
      <c r="F891" s="17"/>
      <c r="G891" s="17"/>
    </row>
    <row r="892">
      <c r="A892" s="17"/>
      <c r="B892" s="17"/>
      <c r="C892" s="17"/>
      <c r="D892" s="17"/>
      <c r="E892" s="17"/>
      <c r="F892" s="17"/>
      <c r="G892" s="17"/>
    </row>
    <row r="893">
      <c r="A893" s="17"/>
      <c r="B893" s="17"/>
      <c r="C893" s="17"/>
      <c r="D893" s="17"/>
      <c r="E893" s="17"/>
      <c r="F893" s="17"/>
      <c r="G893" s="17"/>
    </row>
    <row r="894">
      <c r="A894" s="17"/>
      <c r="B894" s="17"/>
      <c r="C894" s="17"/>
      <c r="D894" s="17"/>
      <c r="E894" s="17"/>
      <c r="F894" s="17"/>
      <c r="G894" s="17"/>
    </row>
    <row r="895">
      <c r="A895" s="17"/>
      <c r="B895" s="17"/>
      <c r="C895" s="17"/>
      <c r="D895" s="17"/>
      <c r="E895" s="17"/>
      <c r="F895" s="17"/>
      <c r="G895" s="17"/>
    </row>
    <row r="896">
      <c r="A896" s="17"/>
      <c r="B896" s="17"/>
      <c r="C896" s="17"/>
      <c r="D896" s="17"/>
      <c r="E896" s="17"/>
      <c r="F896" s="17"/>
      <c r="G896" s="17"/>
    </row>
    <row r="897">
      <c r="A897" s="17"/>
      <c r="B897" s="17"/>
      <c r="C897" s="17"/>
      <c r="D897" s="17"/>
      <c r="E897" s="17"/>
      <c r="F897" s="17"/>
      <c r="G897" s="17"/>
    </row>
    <row r="898">
      <c r="A898" s="17"/>
      <c r="B898" s="17"/>
      <c r="C898" s="17"/>
      <c r="D898" s="17"/>
      <c r="E898" s="17"/>
      <c r="F898" s="17"/>
      <c r="G898" s="17"/>
    </row>
    <row r="899">
      <c r="A899" s="17"/>
      <c r="B899" s="17"/>
      <c r="C899" s="17"/>
      <c r="D899" s="17"/>
      <c r="E899" s="17"/>
      <c r="F899" s="17"/>
      <c r="G899" s="17"/>
    </row>
    <row r="900">
      <c r="A900" s="17"/>
      <c r="B900" s="17"/>
      <c r="C900" s="17"/>
      <c r="D900" s="17"/>
      <c r="E900" s="17"/>
      <c r="F900" s="17"/>
      <c r="G900" s="17"/>
    </row>
    <row r="901">
      <c r="A901" s="17"/>
      <c r="B901" s="17"/>
      <c r="C901" s="17"/>
      <c r="D901" s="17"/>
      <c r="E901" s="17"/>
      <c r="F901" s="17"/>
      <c r="G901" s="17"/>
    </row>
    <row r="902">
      <c r="A902" s="17"/>
      <c r="B902" s="17"/>
      <c r="C902" s="17"/>
      <c r="D902" s="17"/>
      <c r="E902" s="17"/>
      <c r="F902" s="17"/>
      <c r="G902" s="17"/>
    </row>
    <row r="903">
      <c r="A903" s="17"/>
      <c r="B903" s="17"/>
      <c r="C903" s="17"/>
      <c r="D903" s="17"/>
      <c r="E903" s="17"/>
      <c r="F903" s="17"/>
      <c r="G903" s="17"/>
    </row>
    <row r="904">
      <c r="A904" s="17"/>
      <c r="B904" s="17"/>
      <c r="C904" s="17"/>
      <c r="D904" s="17"/>
      <c r="E904" s="17"/>
      <c r="F904" s="17"/>
      <c r="G904" s="17"/>
    </row>
    <row r="905">
      <c r="A905" s="17"/>
      <c r="B905" s="17"/>
      <c r="C905" s="17"/>
      <c r="D905" s="17"/>
      <c r="E905" s="17"/>
      <c r="F905" s="17"/>
      <c r="G905" s="17"/>
    </row>
    <row r="906">
      <c r="A906" s="17"/>
      <c r="B906" s="17"/>
      <c r="C906" s="17"/>
      <c r="D906" s="17"/>
      <c r="E906" s="17"/>
      <c r="F906" s="17"/>
      <c r="G906" s="17"/>
    </row>
    <row r="907">
      <c r="A907" s="17"/>
      <c r="B907" s="17"/>
      <c r="C907" s="17"/>
      <c r="D907" s="17"/>
      <c r="E907" s="17"/>
      <c r="F907" s="17"/>
      <c r="G907" s="17"/>
    </row>
    <row r="908">
      <c r="A908" s="17"/>
      <c r="B908" s="17"/>
      <c r="C908" s="17"/>
      <c r="D908" s="17"/>
      <c r="E908" s="17"/>
      <c r="F908" s="17"/>
      <c r="G908" s="17"/>
    </row>
    <row r="909">
      <c r="A909" s="17"/>
      <c r="B909" s="17"/>
      <c r="C909" s="17"/>
      <c r="D909" s="17"/>
      <c r="E909" s="17"/>
      <c r="F909" s="17"/>
      <c r="G909" s="17"/>
    </row>
    <row r="910">
      <c r="A910" s="17"/>
      <c r="B910" s="17"/>
      <c r="C910" s="17"/>
      <c r="D910" s="17"/>
      <c r="E910" s="17"/>
      <c r="F910" s="17"/>
      <c r="G910" s="17"/>
    </row>
    <row r="911">
      <c r="A911" s="17"/>
      <c r="B911" s="17"/>
      <c r="C911" s="17"/>
      <c r="D911" s="17"/>
      <c r="E911" s="17"/>
      <c r="F911" s="17"/>
      <c r="G911" s="17"/>
    </row>
    <row r="912">
      <c r="A912" s="17"/>
      <c r="B912" s="17"/>
      <c r="C912" s="17"/>
      <c r="D912" s="17"/>
      <c r="E912" s="17"/>
      <c r="F912" s="17"/>
      <c r="G912" s="17"/>
    </row>
    <row r="913">
      <c r="A913" s="17"/>
      <c r="B913" s="17"/>
      <c r="C913" s="17"/>
      <c r="D913" s="17"/>
      <c r="E913" s="17"/>
      <c r="F913" s="17"/>
      <c r="G913" s="17"/>
    </row>
    <row r="914">
      <c r="A914" s="17"/>
      <c r="B914" s="17"/>
      <c r="C914" s="17"/>
      <c r="D914" s="17"/>
      <c r="E914" s="17"/>
      <c r="F914" s="17"/>
      <c r="G914" s="17"/>
    </row>
    <row r="915">
      <c r="A915" s="17"/>
      <c r="B915" s="17"/>
      <c r="C915" s="17"/>
      <c r="D915" s="17"/>
      <c r="E915" s="17"/>
      <c r="F915" s="17"/>
      <c r="G915" s="17"/>
    </row>
    <row r="916">
      <c r="A916" s="17"/>
      <c r="B916" s="17"/>
      <c r="C916" s="17"/>
      <c r="D916" s="17"/>
      <c r="E916" s="17"/>
      <c r="F916" s="17"/>
      <c r="G916" s="17"/>
    </row>
    <row r="917">
      <c r="A917" s="17"/>
      <c r="B917" s="17"/>
      <c r="C917" s="17"/>
      <c r="D917" s="17"/>
      <c r="E917" s="17"/>
      <c r="F917" s="17"/>
      <c r="G917" s="17"/>
    </row>
    <row r="918">
      <c r="A918" s="17"/>
      <c r="B918" s="17"/>
      <c r="C918" s="17"/>
      <c r="D918" s="17"/>
      <c r="E918" s="17"/>
      <c r="F918" s="17"/>
      <c r="G918" s="17"/>
    </row>
    <row r="919">
      <c r="A919" s="17"/>
      <c r="B919" s="17"/>
      <c r="C919" s="17"/>
      <c r="D919" s="17"/>
      <c r="E919" s="17"/>
      <c r="F919" s="17"/>
      <c r="G919" s="17"/>
    </row>
    <row r="920">
      <c r="A920" s="17"/>
      <c r="B920" s="17"/>
      <c r="C920" s="17"/>
      <c r="D920" s="17"/>
      <c r="E920" s="17"/>
      <c r="F920" s="17"/>
      <c r="G920" s="17"/>
    </row>
    <row r="921">
      <c r="A921" s="17"/>
      <c r="B921" s="17"/>
      <c r="C921" s="17"/>
      <c r="D921" s="17"/>
      <c r="E921" s="17"/>
      <c r="F921" s="17"/>
      <c r="G921" s="17"/>
    </row>
    <row r="922">
      <c r="A922" s="17"/>
      <c r="B922" s="17"/>
      <c r="C922" s="17"/>
      <c r="D922" s="17"/>
      <c r="E922" s="17"/>
      <c r="F922" s="17"/>
      <c r="G922" s="17"/>
    </row>
    <row r="923">
      <c r="A923" s="17"/>
      <c r="B923" s="17"/>
      <c r="C923" s="17"/>
      <c r="D923" s="17"/>
      <c r="E923" s="17"/>
      <c r="F923" s="17"/>
      <c r="G923" s="17"/>
    </row>
    <row r="924">
      <c r="A924" s="17"/>
      <c r="B924" s="17"/>
      <c r="C924" s="17"/>
      <c r="D924" s="17"/>
      <c r="E924" s="17"/>
      <c r="F924" s="17"/>
      <c r="G924" s="17"/>
    </row>
    <row r="925">
      <c r="A925" s="17"/>
      <c r="B925" s="17"/>
      <c r="C925" s="17"/>
      <c r="D925" s="17"/>
      <c r="E925" s="17"/>
      <c r="F925" s="17"/>
      <c r="G925" s="17"/>
    </row>
    <row r="926">
      <c r="A926" s="17"/>
      <c r="B926" s="17"/>
      <c r="C926" s="17"/>
      <c r="D926" s="17"/>
      <c r="E926" s="17"/>
      <c r="F926" s="17"/>
      <c r="G926" s="17"/>
    </row>
    <row r="927">
      <c r="A927" s="17"/>
      <c r="B927" s="17"/>
      <c r="C927" s="17"/>
      <c r="D927" s="17"/>
      <c r="E927" s="17"/>
      <c r="F927" s="17"/>
      <c r="G927" s="17"/>
    </row>
    <row r="928">
      <c r="A928" s="17"/>
      <c r="B928" s="17"/>
      <c r="C928" s="17"/>
      <c r="D928" s="17"/>
      <c r="E928" s="17"/>
      <c r="F928" s="17"/>
      <c r="G928" s="17"/>
    </row>
    <row r="929">
      <c r="A929" s="17"/>
      <c r="B929" s="17"/>
      <c r="C929" s="17"/>
      <c r="D929" s="17"/>
      <c r="E929" s="17"/>
      <c r="F929" s="17"/>
      <c r="G929" s="17"/>
    </row>
    <row r="930">
      <c r="A930" s="17"/>
      <c r="B930" s="17"/>
      <c r="C930" s="17"/>
      <c r="D930" s="17"/>
      <c r="E930" s="17"/>
      <c r="F930" s="17"/>
      <c r="G930" s="17"/>
    </row>
    <row r="931">
      <c r="A931" s="17"/>
      <c r="B931" s="17"/>
      <c r="C931" s="17"/>
      <c r="D931" s="17"/>
      <c r="E931" s="17"/>
      <c r="F931" s="17"/>
      <c r="G931" s="17"/>
    </row>
    <row r="932">
      <c r="A932" s="17"/>
      <c r="B932" s="17"/>
      <c r="C932" s="17"/>
      <c r="D932" s="17"/>
      <c r="E932" s="17"/>
      <c r="F932" s="17"/>
      <c r="G932" s="17"/>
    </row>
    <row r="933">
      <c r="A933" s="17"/>
      <c r="B933" s="17"/>
      <c r="C933" s="17"/>
      <c r="D933" s="17"/>
      <c r="E933" s="17"/>
      <c r="F933" s="17"/>
      <c r="G933" s="17"/>
    </row>
    <row r="934">
      <c r="A934" s="17"/>
      <c r="B934" s="17"/>
      <c r="C934" s="17"/>
      <c r="D934" s="17"/>
      <c r="E934" s="17"/>
      <c r="F934" s="17"/>
      <c r="G934" s="17"/>
    </row>
    <row r="935">
      <c r="A935" s="17"/>
      <c r="B935" s="17"/>
      <c r="C935" s="17"/>
      <c r="D935" s="17"/>
      <c r="E935" s="17"/>
      <c r="F935" s="17"/>
      <c r="G935" s="17"/>
    </row>
    <row r="936">
      <c r="A936" s="17"/>
      <c r="B936" s="17"/>
      <c r="C936" s="17"/>
      <c r="D936" s="17"/>
      <c r="E936" s="17"/>
      <c r="F936" s="17"/>
      <c r="G936" s="17"/>
    </row>
    <row r="937">
      <c r="A937" s="17"/>
      <c r="B937" s="17"/>
      <c r="C937" s="17"/>
      <c r="D937" s="17"/>
      <c r="E937" s="17"/>
      <c r="F937" s="17"/>
      <c r="G937" s="17"/>
    </row>
    <row r="938">
      <c r="A938" s="17"/>
      <c r="B938" s="17"/>
      <c r="C938" s="17"/>
      <c r="D938" s="17"/>
      <c r="E938" s="17"/>
      <c r="F938" s="17"/>
      <c r="G938" s="17"/>
    </row>
    <row r="939">
      <c r="A939" s="17"/>
      <c r="B939" s="17"/>
      <c r="C939" s="17"/>
      <c r="D939" s="17"/>
      <c r="E939" s="17"/>
      <c r="F939" s="17"/>
      <c r="G939" s="17"/>
    </row>
    <row r="940">
      <c r="A940" s="17"/>
      <c r="B940" s="17"/>
      <c r="C940" s="17"/>
      <c r="D940" s="17"/>
      <c r="E940" s="17"/>
      <c r="F940" s="17"/>
      <c r="G940" s="17"/>
    </row>
    <row r="941">
      <c r="A941" s="17"/>
      <c r="B941" s="17"/>
      <c r="C941" s="17"/>
      <c r="D941" s="17"/>
      <c r="E941" s="17"/>
      <c r="F941" s="17"/>
      <c r="G941" s="17"/>
    </row>
    <row r="942">
      <c r="A942" s="17"/>
      <c r="B942" s="17"/>
      <c r="C942" s="17"/>
      <c r="D942" s="17"/>
      <c r="E942" s="17"/>
      <c r="F942" s="17"/>
      <c r="G942" s="17"/>
    </row>
    <row r="943">
      <c r="A943" s="17"/>
      <c r="B943" s="17"/>
      <c r="C943" s="17"/>
      <c r="D943" s="17"/>
      <c r="E943" s="17"/>
      <c r="F943" s="17"/>
      <c r="G943" s="17"/>
    </row>
    <row r="944">
      <c r="A944" s="17"/>
      <c r="B944" s="17"/>
      <c r="C944" s="17"/>
      <c r="D944" s="17"/>
      <c r="E944" s="17"/>
      <c r="F944" s="17"/>
      <c r="G944" s="17"/>
    </row>
    <row r="945">
      <c r="A945" s="17"/>
      <c r="B945" s="17"/>
      <c r="C945" s="17"/>
      <c r="D945" s="17"/>
      <c r="E945" s="17"/>
      <c r="F945" s="17"/>
      <c r="G945" s="17"/>
    </row>
    <row r="946">
      <c r="A946" s="17"/>
      <c r="B946" s="17"/>
      <c r="C946" s="17"/>
      <c r="D946" s="17"/>
      <c r="E946" s="17"/>
      <c r="F946" s="17"/>
      <c r="G946" s="17"/>
    </row>
    <row r="947">
      <c r="A947" s="17"/>
      <c r="B947" s="17"/>
      <c r="C947" s="17"/>
      <c r="D947" s="17"/>
      <c r="E947" s="17"/>
      <c r="F947" s="17"/>
      <c r="G947" s="17"/>
    </row>
    <row r="948">
      <c r="A948" s="17"/>
      <c r="B948" s="17"/>
      <c r="C948" s="17"/>
      <c r="D948" s="17"/>
      <c r="E948" s="17"/>
      <c r="F948" s="17"/>
      <c r="G948" s="17"/>
    </row>
    <row r="949">
      <c r="A949" s="17"/>
      <c r="B949" s="17"/>
      <c r="C949" s="17"/>
      <c r="D949" s="17"/>
      <c r="E949" s="17"/>
      <c r="F949" s="17"/>
      <c r="G949" s="17"/>
    </row>
    <row r="950">
      <c r="A950" s="17"/>
      <c r="B950" s="17"/>
      <c r="C950" s="17"/>
      <c r="D950" s="17"/>
      <c r="E950" s="17"/>
      <c r="F950" s="17"/>
      <c r="G950" s="17"/>
    </row>
    <row r="951">
      <c r="A951" s="17"/>
      <c r="B951" s="17"/>
      <c r="C951" s="17"/>
      <c r="D951" s="17"/>
      <c r="E951" s="17"/>
      <c r="F951" s="17"/>
      <c r="G951" s="17"/>
    </row>
    <row r="952">
      <c r="A952" s="17"/>
      <c r="B952" s="17"/>
      <c r="C952" s="17"/>
      <c r="D952" s="17"/>
      <c r="E952" s="17"/>
      <c r="F952" s="17"/>
      <c r="G952" s="17"/>
    </row>
    <row r="953">
      <c r="A953" s="17"/>
      <c r="B953" s="17"/>
      <c r="C953" s="17"/>
      <c r="D953" s="17"/>
      <c r="E953" s="17"/>
      <c r="F953" s="17"/>
      <c r="G953" s="17"/>
    </row>
    <row r="954">
      <c r="A954" s="17"/>
      <c r="B954" s="17"/>
      <c r="C954" s="17"/>
      <c r="D954" s="17"/>
      <c r="E954" s="17"/>
      <c r="F954" s="17"/>
      <c r="G954" s="17"/>
    </row>
    <row r="955">
      <c r="A955" s="17"/>
      <c r="B955" s="17"/>
      <c r="C955" s="17"/>
      <c r="D955" s="17"/>
      <c r="E955" s="17"/>
      <c r="F955" s="17"/>
      <c r="G955" s="17"/>
    </row>
    <row r="956">
      <c r="A956" s="17"/>
      <c r="B956" s="17"/>
      <c r="C956" s="17"/>
      <c r="D956" s="17"/>
      <c r="E956" s="17"/>
      <c r="F956" s="17"/>
      <c r="G956" s="17"/>
    </row>
    <row r="957">
      <c r="A957" s="17"/>
      <c r="B957" s="17"/>
      <c r="C957" s="17"/>
      <c r="D957" s="17"/>
      <c r="E957" s="17"/>
      <c r="F957" s="17"/>
      <c r="G957" s="17"/>
    </row>
    <row r="958">
      <c r="A958" s="17"/>
      <c r="B958" s="17"/>
      <c r="C958" s="17"/>
      <c r="D958" s="17"/>
      <c r="E958" s="17"/>
      <c r="F958" s="17"/>
      <c r="G958" s="17"/>
    </row>
    <row r="959">
      <c r="A959" s="17"/>
      <c r="B959" s="17"/>
      <c r="C959" s="17"/>
      <c r="D959" s="17"/>
      <c r="E959" s="17"/>
      <c r="F959" s="17"/>
      <c r="G959" s="17"/>
    </row>
    <row r="960">
      <c r="A960" s="17"/>
      <c r="B960" s="17"/>
      <c r="C960" s="17"/>
      <c r="D960" s="17"/>
      <c r="E960" s="17"/>
      <c r="F960" s="17"/>
      <c r="G960" s="17"/>
    </row>
    <row r="961">
      <c r="A961" s="17"/>
      <c r="B961" s="17"/>
      <c r="C961" s="17"/>
      <c r="D961" s="17"/>
      <c r="E961" s="17"/>
      <c r="F961" s="17"/>
      <c r="G961" s="17"/>
    </row>
    <row r="962">
      <c r="A962" s="17"/>
      <c r="B962" s="17"/>
      <c r="C962" s="17"/>
      <c r="D962" s="17"/>
      <c r="E962" s="17"/>
      <c r="F962" s="17"/>
      <c r="G962" s="17"/>
    </row>
    <row r="963">
      <c r="A963" s="17"/>
      <c r="B963" s="17"/>
      <c r="C963" s="17"/>
      <c r="D963" s="17"/>
      <c r="E963" s="17"/>
      <c r="F963" s="17"/>
      <c r="G963" s="17"/>
    </row>
    <row r="964">
      <c r="A964" s="17"/>
      <c r="B964" s="17"/>
      <c r="C964" s="17"/>
      <c r="D964" s="17"/>
      <c r="E964" s="17"/>
      <c r="F964" s="17"/>
      <c r="G964" s="17"/>
    </row>
    <row r="965">
      <c r="A965" s="17"/>
      <c r="B965" s="17"/>
      <c r="C965" s="17"/>
      <c r="D965" s="17"/>
      <c r="E965" s="17"/>
      <c r="F965" s="17"/>
      <c r="G965" s="17"/>
    </row>
    <row r="966">
      <c r="A966" s="17"/>
      <c r="B966" s="17"/>
      <c r="C966" s="17"/>
      <c r="D966" s="17"/>
      <c r="E966" s="17"/>
      <c r="F966" s="17"/>
      <c r="G966" s="17"/>
    </row>
    <row r="967">
      <c r="A967" s="17"/>
      <c r="B967" s="17"/>
      <c r="C967" s="17"/>
      <c r="D967" s="17"/>
      <c r="E967" s="17"/>
      <c r="F967" s="17"/>
      <c r="G967" s="17"/>
    </row>
    <row r="968">
      <c r="A968" s="17"/>
      <c r="B968" s="17"/>
      <c r="C968" s="17"/>
      <c r="D968" s="17"/>
      <c r="E968" s="17"/>
      <c r="F968" s="17"/>
      <c r="G968" s="17"/>
    </row>
    <row r="969">
      <c r="A969" s="17"/>
      <c r="B969" s="17"/>
      <c r="C969" s="17"/>
      <c r="D969" s="17"/>
      <c r="E969" s="17"/>
      <c r="F969" s="17"/>
      <c r="G969" s="17"/>
    </row>
    <row r="970">
      <c r="A970" s="17"/>
      <c r="B970" s="17"/>
      <c r="C970" s="17"/>
      <c r="D970" s="17"/>
      <c r="E970" s="17"/>
      <c r="F970" s="17"/>
      <c r="G970" s="17"/>
    </row>
    <row r="971">
      <c r="A971" s="17"/>
      <c r="B971" s="17"/>
      <c r="C971" s="17"/>
      <c r="D971" s="17"/>
      <c r="E971" s="17"/>
      <c r="F971" s="17"/>
      <c r="G971" s="17"/>
    </row>
    <row r="972">
      <c r="A972" s="17"/>
      <c r="B972" s="17"/>
      <c r="C972" s="17"/>
      <c r="D972" s="17"/>
      <c r="E972" s="17"/>
      <c r="F972" s="17"/>
      <c r="G972" s="17"/>
    </row>
    <row r="973">
      <c r="A973" s="17"/>
      <c r="B973" s="17"/>
      <c r="C973" s="17"/>
      <c r="D973" s="17"/>
      <c r="E973" s="17"/>
      <c r="F973" s="17"/>
      <c r="G973" s="17"/>
    </row>
    <row r="974">
      <c r="A974" s="17"/>
      <c r="B974" s="17"/>
      <c r="C974" s="17"/>
      <c r="D974" s="17"/>
      <c r="E974" s="17"/>
      <c r="F974" s="17"/>
      <c r="G974" s="17"/>
    </row>
    <row r="975">
      <c r="A975" s="17"/>
      <c r="B975" s="17"/>
      <c r="C975" s="17"/>
      <c r="D975" s="17"/>
      <c r="E975" s="17"/>
      <c r="F975" s="17"/>
      <c r="G975" s="17"/>
    </row>
    <row r="976">
      <c r="A976" s="17"/>
      <c r="B976" s="17"/>
      <c r="C976" s="17"/>
      <c r="D976" s="17"/>
      <c r="E976" s="17"/>
      <c r="F976" s="17"/>
      <c r="G976" s="17"/>
    </row>
    <row r="977">
      <c r="A977" s="17"/>
      <c r="B977" s="17"/>
      <c r="C977" s="17"/>
      <c r="D977" s="17"/>
      <c r="E977" s="17"/>
      <c r="F977" s="17"/>
      <c r="G977" s="17"/>
    </row>
    <row r="978">
      <c r="A978" s="17"/>
      <c r="B978" s="17"/>
      <c r="C978" s="17"/>
      <c r="D978" s="17"/>
      <c r="E978" s="17"/>
      <c r="F978" s="17"/>
      <c r="G978" s="17"/>
    </row>
    <row r="979">
      <c r="A979" s="17"/>
      <c r="B979" s="17"/>
      <c r="C979" s="17"/>
      <c r="D979" s="17"/>
      <c r="E979" s="17"/>
      <c r="F979" s="17"/>
      <c r="G979" s="17"/>
    </row>
    <row r="980">
      <c r="A980" s="17"/>
      <c r="B980" s="17"/>
      <c r="C980" s="17"/>
      <c r="D980" s="17"/>
      <c r="E980" s="17"/>
      <c r="F980" s="17"/>
      <c r="G980" s="17"/>
    </row>
    <row r="981">
      <c r="A981" s="17"/>
      <c r="B981" s="17"/>
      <c r="C981" s="17"/>
      <c r="D981" s="17"/>
      <c r="E981" s="17"/>
      <c r="F981" s="17"/>
      <c r="G981" s="17"/>
    </row>
    <row r="982">
      <c r="A982" s="17"/>
      <c r="B982" s="17"/>
      <c r="C982" s="17"/>
      <c r="D982" s="17"/>
      <c r="E982" s="17"/>
      <c r="F982" s="17"/>
      <c r="G982" s="17"/>
    </row>
    <row r="983">
      <c r="A983" s="17"/>
      <c r="B983" s="17"/>
      <c r="C983" s="17"/>
      <c r="D983" s="17"/>
      <c r="E983" s="17"/>
      <c r="F983" s="17"/>
      <c r="G983" s="17"/>
    </row>
    <row r="984">
      <c r="A984" s="17"/>
      <c r="B984" s="17"/>
      <c r="C984" s="17"/>
      <c r="D984" s="17"/>
      <c r="E984" s="17"/>
      <c r="F984" s="17"/>
      <c r="G984" s="17"/>
    </row>
    <row r="985">
      <c r="A985" s="17"/>
      <c r="B985" s="17"/>
      <c r="C985" s="17"/>
      <c r="D985" s="17"/>
      <c r="E985" s="17"/>
      <c r="F985" s="17"/>
      <c r="G985" s="17"/>
    </row>
    <row r="986">
      <c r="A986" s="17"/>
      <c r="B986" s="17"/>
      <c r="C986" s="17"/>
      <c r="D986" s="17"/>
      <c r="E986" s="17"/>
      <c r="F986" s="17"/>
      <c r="G986" s="17"/>
    </row>
    <row r="987">
      <c r="A987" s="17"/>
      <c r="B987" s="17"/>
      <c r="C987" s="17"/>
      <c r="D987" s="17"/>
      <c r="E987" s="17"/>
      <c r="F987" s="17"/>
      <c r="G987" s="17"/>
    </row>
    <row r="988">
      <c r="A988" s="17"/>
      <c r="B988" s="17"/>
      <c r="C988" s="17"/>
      <c r="D988" s="17"/>
      <c r="E988" s="17"/>
      <c r="F988" s="17"/>
      <c r="G988" s="17"/>
    </row>
    <row r="989">
      <c r="A989" s="17"/>
      <c r="B989" s="17"/>
      <c r="C989" s="17"/>
      <c r="D989" s="17"/>
      <c r="E989" s="17"/>
      <c r="F989" s="17"/>
      <c r="G989" s="17"/>
    </row>
    <row r="990">
      <c r="A990" s="17"/>
      <c r="B990" s="17"/>
      <c r="C990" s="17"/>
      <c r="D990" s="17"/>
      <c r="E990" s="17"/>
      <c r="F990" s="17"/>
      <c r="G990" s="17"/>
    </row>
    <row r="991">
      <c r="A991" s="17"/>
      <c r="B991" s="17"/>
      <c r="C991" s="17"/>
      <c r="D991" s="17"/>
      <c r="E991" s="17"/>
      <c r="F991" s="17"/>
      <c r="G991" s="17"/>
    </row>
    <row r="992">
      <c r="A992" s="17"/>
      <c r="B992" s="17"/>
      <c r="C992" s="17"/>
      <c r="D992" s="17"/>
      <c r="E992" s="17"/>
      <c r="F992" s="17"/>
      <c r="G992" s="17"/>
    </row>
    <row r="993">
      <c r="A993" s="17"/>
      <c r="B993" s="17"/>
      <c r="C993" s="17"/>
      <c r="D993" s="17"/>
      <c r="E993" s="17"/>
      <c r="F993" s="17"/>
      <c r="G993" s="17"/>
    </row>
    <row r="994">
      <c r="A994" s="17"/>
      <c r="B994" s="17"/>
      <c r="C994" s="17"/>
      <c r="D994" s="17"/>
      <c r="E994" s="17"/>
      <c r="F994" s="17"/>
      <c r="G994" s="17"/>
    </row>
    <row r="995">
      <c r="A995" s="17"/>
      <c r="B995" s="17"/>
      <c r="C995" s="17"/>
      <c r="D995" s="17"/>
      <c r="E995" s="17"/>
      <c r="F995" s="17"/>
      <c r="G995" s="17"/>
    </row>
    <row r="996">
      <c r="A996" s="17"/>
      <c r="B996" s="17"/>
      <c r="C996" s="17"/>
      <c r="D996" s="17"/>
      <c r="E996" s="17"/>
      <c r="F996" s="17"/>
      <c r="G996" s="17"/>
    </row>
    <row r="997">
      <c r="A997" s="17"/>
      <c r="B997" s="17"/>
      <c r="C997" s="17"/>
      <c r="D997" s="17"/>
      <c r="E997" s="17"/>
      <c r="F997" s="17"/>
      <c r="G997" s="17"/>
    </row>
    <row r="998">
      <c r="A998" s="17"/>
      <c r="B998" s="17"/>
      <c r="C998" s="17"/>
      <c r="D998" s="17"/>
      <c r="E998" s="17"/>
      <c r="F998" s="17"/>
      <c r="G998" s="17"/>
    </row>
    <row r="999">
      <c r="A999" s="17"/>
      <c r="B999" s="17"/>
      <c r="C999" s="17"/>
      <c r="D999" s="17"/>
      <c r="E999" s="17"/>
      <c r="F999" s="17"/>
      <c r="G999" s="17"/>
    </row>
    <row r="1000">
      <c r="A1000" s="17"/>
      <c r="B1000" s="17"/>
      <c r="C1000" s="17"/>
      <c r="D1000" s="17"/>
      <c r="E1000" s="17"/>
      <c r="F1000" s="17"/>
      <c r="G1000" s="17"/>
    </row>
    <row r="1001">
      <c r="A1001" s="17"/>
      <c r="B1001" s="17"/>
      <c r="C1001" s="17"/>
      <c r="D1001" s="17"/>
      <c r="E1001" s="17"/>
      <c r="F1001" s="17"/>
      <c r="G1001" s="17"/>
    </row>
    <row r="1002">
      <c r="A1002" s="17"/>
      <c r="B1002" s="17"/>
      <c r="C1002" s="17"/>
      <c r="D1002" s="17"/>
      <c r="E1002" s="17"/>
      <c r="F1002" s="17"/>
      <c r="G1002" s="17"/>
    </row>
  </sheetData>
  <mergeCells count="2">
    <mergeCell ref="A2:C2"/>
    <mergeCell ref="A1:C1"/>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6.0" topLeftCell="A7" activePane="bottomLeft" state="frozen"/>
      <selection activeCell="B8" sqref="B8" pane="bottomLeft"/>
    </sheetView>
  </sheetViews>
  <sheetFormatPr customHeight="1" defaultColWidth="14.43" defaultRowHeight="15.75"/>
  <cols>
    <col customWidth="1" min="1" max="1" width="5.29"/>
    <col customWidth="1" min="2" max="2" width="26.14"/>
    <col customWidth="1" min="3" max="4" width="8.43"/>
    <col customWidth="1" min="5" max="5" width="9.0"/>
    <col customWidth="1" min="6" max="6" width="7.57"/>
    <col customWidth="1" min="7" max="7" width="9.57"/>
    <col customWidth="1" min="8" max="8" width="10.0"/>
    <col customWidth="1" min="9" max="9" width="31.71"/>
    <col customWidth="1" min="10" max="10" width="15.14"/>
    <col customWidth="1" min="11" max="11" width="15.86"/>
    <col customWidth="1" min="12" max="12" width="38.57"/>
    <col customWidth="1" min="13" max="13" width="36.86"/>
    <col customWidth="1" min="14" max="14" width="98.29"/>
    <col customWidth="1" min="15" max="15" width="46.0"/>
    <col customWidth="1" min="16" max="24" width="8.86"/>
  </cols>
  <sheetData>
    <row r="1" ht="46.5" customHeight="1">
      <c r="A1" s="37"/>
      <c r="B1" s="1" t="s">
        <v>0</v>
      </c>
      <c r="K1" s="3"/>
      <c r="L1" s="3"/>
      <c r="M1" s="3"/>
      <c r="N1" s="3"/>
      <c r="O1" s="93"/>
      <c r="P1" s="93"/>
      <c r="Q1" s="93"/>
      <c r="R1" s="93"/>
      <c r="S1" s="93"/>
      <c r="T1" s="93"/>
      <c r="U1" s="93"/>
      <c r="V1" s="93"/>
      <c r="W1" s="93"/>
      <c r="X1" s="93"/>
    </row>
    <row r="2" ht="46.5" customHeight="1">
      <c r="A2" s="37"/>
      <c r="B2" s="6" t="str">
        <f>HYPERLINK("https://docs.google.com/forms/d/1WPdDJsTC_5d4N5b0mDpgSJmzwpliwg8oRtCHHp5iVrU/viewform?usp=send_form","This document has now migrated due to the amount of information within it. Please click anywhere on this text to sign up for edit access to the new one.  Any questions please email: justine@standbytaskforce.com.     Many thanks")</f>
        <v>This document has now migrated due to the amount of information within it. Please click anywhere on this text to sign up for edit access to the new one.  Any questions please email: justine@standbytaskforce.com.     Many thanks</v>
      </c>
      <c r="O2" s="93"/>
      <c r="P2" s="93"/>
      <c r="Q2" s="93"/>
      <c r="R2" s="93"/>
      <c r="S2" s="93"/>
      <c r="T2" s="93"/>
      <c r="U2" s="93"/>
      <c r="V2" s="93"/>
      <c r="W2" s="93"/>
      <c r="X2" s="93"/>
    </row>
    <row r="3" ht="18.0" customHeight="1">
      <c r="A3" s="94"/>
      <c r="B3" s="95"/>
      <c r="C3" s="96"/>
      <c r="D3" s="96"/>
      <c r="E3" s="96"/>
      <c r="F3" s="96"/>
      <c r="G3" s="96"/>
      <c r="H3" s="96"/>
      <c r="I3" s="97"/>
      <c r="J3" s="97"/>
      <c r="K3" s="97"/>
      <c r="L3" s="97"/>
      <c r="M3" s="94"/>
      <c r="N3" s="95"/>
      <c r="O3" s="93"/>
      <c r="P3" s="93"/>
      <c r="Q3" s="93"/>
      <c r="R3" s="93"/>
      <c r="S3" s="93"/>
      <c r="T3" s="93"/>
      <c r="U3" s="93"/>
      <c r="V3" s="93"/>
      <c r="W3" s="93"/>
      <c r="X3" s="93"/>
    </row>
    <row r="4" ht="18.0" customHeight="1">
      <c r="A4" s="94"/>
      <c r="B4" s="95"/>
      <c r="C4" s="96"/>
      <c r="D4" s="96"/>
      <c r="E4" s="96"/>
      <c r="F4" s="96"/>
      <c r="G4" s="96"/>
      <c r="H4" s="96"/>
      <c r="I4" s="97"/>
      <c r="J4" s="97"/>
      <c r="K4" s="97"/>
      <c r="L4" s="97"/>
      <c r="M4" s="94"/>
      <c r="N4" s="95"/>
      <c r="O4" s="93"/>
      <c r="P4" s="93"/>
      <c r="Q4" s="93"/>
      <c r="R4" s="93"/>
      <c r="S4" s="93"/>
      <c r="T4" s="93"/>
      <c r="U4" s="93"/>
      <c r="V4" s="93"/>
      <c r="W4" s="93"/>
      <c r="X4" s="93"/>
    </row>
    <row r="5" ht="26.25" customHeight="1">
      <c r="A5" s="98" t="s">
        <v>1551</v>
      </c>
      <c r="B5" s="99"/>
      <c r="C5" s="100" t="s">
        <v>1552</v>
      </c>
      <c r="D5" s="101"/>
      <c r="E5" s="101"/>
      <c r="F5" s="101"/>
      <c r="G5" s="101"/>
      <c r="H5" s="102"/>
      <c r="I5" s="103"/>
      <c r="J5" s="103"/>
      <c r="K5" s="99"/>
      <c r="L5" s="103"/>
      <c r="M5" s="103"/>
      <c r="N5" s="103"/>
      <c r="O5" s="95"/>
      <c r="P5" s="95"/>
      <c r="Q5" s="95"/>
      <c r="R5" s="95"/>
      <c r="S5" s="95"/>
      <c r="T5" s="95"/>
      <c r="U5" s="95"/>
      <c r="V5" s="95"/>
      <c r="W5" s="95"/>
      <c r="X5" s="95"/>
    </row>
    <row r="6" ht="26.25" customHeight="1">
      <c r="A6" s="104" t="s">
        <v>1553</v>
      </c>
      <c r="B6" s="105" t="s">
        <v>1554</v>
      </c>
      <c r="C6" s="104" t="s">
        <v>1555</v>
      </c>
      <c r="D6" s="104" t="s">
        <v>1556</v>
      </c>
      <c r="E6" s="104" t="s">
        <v>1557</v>
      </c>
      <c r="F6" s="104" t="s">
        <v>1558</v>
      </c>
      <c r="G6" s="104" t="s">
        <v>1559</v>
      </c>
      <c r="H6" s="104" t="s">
        <v>1560</v>
      </c>
      <c r="I6" s="104" t="s">
        <v>1561</v>
      </c>
      <c r="J6" s="104" t="s">
        <v>1562</v>
      </c>
      <c r="K6" s="105" t="s">
        <v>1563</v>
      </c>
      <c r="L6" s="104" t="s">
        <v>1564</v>
      </c>
      <c r="M6" s="104" t="s">
        <v>1565</v>
      </c>
      <c r="N6" s="104" t="s">
        <v>1566</v>
      </c>
      <c r="O6" s="106" t="s">
        <v>1567</v>
      </c>
      <c r="P6" s="107"/>
      <c r="Q6" s="107"/>
      <c r="R6" s="107"/>
      <c r="S6" s="107"/>
      <c r="T6" s="107"/>
      <c r="U6" s="107"/>
      <c r="V6" s="107"/>
      <c r="W6" s="107"/>
      <c r="X6" s="107"/>
    </row>
    <row r="7" ht="18.0" customHeight="1">
      <c r="A7" s="108">
        <v>1.0</v>
      </c>
      <c r="B7" s="108" t="s">
        <v>1568</v>
      </c>
      <c r="C7" s="109" t="s">
        <v>1569</v>
      </c>
      <c r="D7" s="109" t="s">
        <v>1569</v>
      </c>
      <c r="E7" s="109" t="s">
        <v>1569</v>
      </c>
      <c r="F7" s="109" t="s">
        <v>1569</v>
      </c>
      <c r="G7" s="109" t="s">
        <v>1569</v>
      </c>
      <c r="H7" s="109" t="s">
        <v>1569</v>
      </c>
      <c r="I7" s="108" t="s">
        <v>1570</v>
      </c>
      <c r="J7" s="109" t="s">
        <v>1521</v>
      </c>
      <c r="K7" s="109"/>
      <c r="L7" s="108"/>
      <c r="M7" s="108"/>
      <c r="N7" s="108"/>
      <c r="O7" s="110"/>
      <c r="P7" s="111"/>
      <c r="Q7" s="112"/>
      <c r="R7" s="112"/>
      <c r="S7" s="112"/>
      <c r="T7" s="112"/>
      <c r="U7" s="112"/>
      <c r="V7" s="112"/>
      <c r="W7" s="112"/>
      <c r="X7" s="112"/>
    </row>
    <row r="8" ht="18.0" customHeight="1">
      <c r="A8" s="104">
        <f t="shared" ref="A8:A205" si="1">SUM(A7+1)</f>
        <v>2</v>
      </c>
      <c r="B8" s="113" t="s">
        <v>1571</v>
      </c>
      <c r="C8" s="114" t="s">
        <v>1569</v>
      </c>
      <c r="D8" s="114" t="s">
        <v>1569</v>
      </c>
      <c r="E8" s="114" t="s">
        <v>1569</v>
      </c>
      <c r="F8" s="114" t="s">
        <v>1569</v>
      </c>
      <c r="G8" s="114" t="s">
        <v>1569</v>
      </c>
      <c r="H8" s="114" t="s">
        <v>1569</v>
      </c>
      <c r="I8" s="104"/>
      <c r="J8" s="114" t="s">
        <v>1521</v>
      </c>
      <c r="K8" s="114"/>
      <c r="L8" s="104"/>
      <c r="M8" s="104"/>
      <c r="N8" s="104"/>
      <c r="O8" s="115"/>
      <c r="P8" s="95"/>
      <c r="Q8" s="95"/>
      <c r="R8" s="95"/>
      <c r="S8" s="95"/>
      <c r="T8" s="95"/>
      <c r="U8" s="95"/>
      <c r="V8" s="95"/>
      <c r="W8" s="95"/>
      <c r="X8" s="95"/>
    </row>
    <row r="9" ht="18.0" customHeight="1">
      <c r="A9" s="104">
        <f t="shared" si="1"/>
        <v>3</v>
      </c>
      <c r="B9" s="113" t="s">
        <v>1572</v>
      </c>
      <c r="C9" s="114" t="s">
        <v>1569</v>
      </c>
      <c r="D9" s="114" t="s">
        <v>1569</v>
      </c>
      <c r="E9" s="114" t="s">
        <v>1569</v>
      </c>
      <c r="F9" s="114" t="s">
        <v>1569</v>
      </c>
      <c r="G9" s="114" t="s">
        <v>1569</v>
      </c>
      <c r="H9" s="114" t="s">
        <v>1569</v>
      </c>
      <c r="I9" s="104"/>
      <c r="J9" s="114" t="s">
        <v>1521</v>
      </c>
      <c r="K9" s="114"/>
      <c r="L9" s="104"/>
      <c r="M9" s="104"/>
      <c r="N9" s="104"/>
      <c r="O9" s="115"/>
      <c r="P9" s="95"/>
      <c r="Q9" s="95"/>
      <c r="R9" s="95"/>
      <c r="S9" s="95"/>
      <c r="T9" s="95"/>
      <c r="U9" s="95"/>
      <c r="V9" s="95"/>
      <c r="W9" s="95"/>
      <c r="X9" s="95"/>
    </row>
    <row r="10" ht="18.0" customHeight="1">
      <c r="A10" s="104">
        <f t="shared" si="1"/>
        <v>4</v>
      </c>
      <c r="B10" s="113" t="s">
        <v>1573</v>
      </c>
      <c r="C10" s="114" t="s">
        <v>1569</v>
      </c>
      <c r="D10" s="114" t="s">
        <v>1569</v>
      </c>
      <c r="E10" s="114" t="s">
        <v>1569</v>
      </c>
      <c r="F10" s="114" t="s">
        <v>1569</v>
      </c>
      <c r="G10" s="114" t="s">
        <v>1569</v>
      </c>
      <c r="H10" s="114" t="s">
        <v>1569</v>
      </c>
      <c r="I10" s="104"/>
      <c r="J10" s="114" t="s">
        <v>1521</v>
      </c>
      <c r="K10" s="114"/>
      <c r="L10" s="104"/>
      <c r="M10" s="104"/>
      <c r="N10" s="104"/>
      <c r="O10" s="115"/>
      <c r="P10" s="95"/>
      <c r="Q10" s="95"/>
      <c r="R10" s="95"/>
      <c r="S10" s="95"/>
      <c r="T10" s="95"/>
      <c r="U10" s="95"/>
      <c r="V10" s="95"/>
      <c r="W10" s="95"/>
      <c r="X10" s="95"/>
    </row>
    <row r="11" ht="18.0" customHeight="1">
      <c r="A11" s="104">
        <f t="shared" si="1"/>
        <v>5</v>
      </c>
      <c r="B11" s="113" t="s">
        <v>1574</v>
      </c>
      <c r="C11" s="114" t="s">
        <v>1569</v>
      </c>
      <c r="D11" s="114" t="s">
        <v>1569</v>
      </c>
      <c r="E11" s="114" t="s">
        <v>1569</v>
      </c>
      <c r="F11" s="114" t="s">
        <v>1570</v>
      </c>
      <c r="G11" s="114" t="s">
        <v>1570</v>
      </c>
      <c r="H11" s="114" t="s">
        <v>1570</v>
      </c>
      <c r="I11" s="104"/>
      <c r="J11" s="114" t="s">
        <v>1575</v>
      </c>
      <c r="K11" s="114"/>
      <c r="L11" s="104"/>
      <c r="M11" s="104"/>
      <c r="N11" s="104"/>
      <c r="O11" s="115"/>
      <c r="P11" s="95"/>
      <c r="Q11" s="95"/>
      <c r="R11" s="95"/>
      <c r="S11" s="95"/>
      <c r="T11" s="95"/>
      <c r="U11" s="95"/>
      <c r="V11" s="95"/>
      <c r="W11" s="95"/>
      <c r="X11" s="95"/>
    </row>
    <row r="12" ht="18.0" customHeight="1">
      <c r="A12" s="104">
        <f t="shared" si="1"/>
        <v>6</v>
      </c>
      <c r="B12" s="113" t="s">
        <v>1576</v>
      </c>
      <c r="C12" s="114" t="s">
        <v>1569</v>
      </c>
      <c r="D12" s="114" t="s">
        <v>1569</v>
      </c>
      <c r="E12" s="114" t="s">
        <v>1569</v>
      </c>
      <c r="F12" s="114" t="s">
        <v>1569</v>
      </c>
      <c r="G12" s="114" t="s">
        <v>1569</v>
      </c>
      <c r="H12" s="114" t="s">
        <v>1569</v>
      </c>
      <c r="I12" s="104"/>
      <c r="J12" s="114"/>
      <c r="K12" s="114"/>
      <c r="L12" s="104"/>
      <c r="M12" s="104"/>
      <c r="N12" s="104"/>
      <c r="O12" s="115"/>
      <c r="P12" s="95"/>
      <c r="Q12" s="95"/>
      <c r="R12" s="95"/>
      <c r="S12" s="95"/>
      <c r="T12" s="95"/>
      <c r="U12" s="95"/>
      <c r="V12" s="95"/>
      <c r="W12" s="95"/>
      <c r="X12" s="95"/>
    </row>
    <row r="13" ht="18.0" customHeight="1">
      <c r="A13" s="108">
        <f t="shared" si="1"/>
        <v>7</v>
      </c>
      <c r="B13" s="108" t="s">
        <v>1577</v>
      </c>
      <c r="C13" s="109" t="s">
        <v>1569</v>
      </c>
      <c r="D13" s="109" t="s">
        <v>1569</v>
      </c>
      <c r="E13" s="109" t="s">
        <v>1569</v>
      </c>
      <c r="F13" s="109" t="s">
        <v>1569</v>
      </c>
      <c r="G13" s="109" t="s">
        <v>1569</v>
      </c>
      <c r="H13" s="109" t="s">
        <v>1569</v>
      </c>
      <c r="I13" s="108"/>
      <c r="J13" s="109"/>
      <c r="K13" s="109"/>
      <c r="L13" s="108"/>
      <c r="M13" s="108"/>
      <c r="N13" s="108"/>
      <c r="O13" s="110"/>
      <c r="P13" s="111"/>
      <c r="Q13" s="112"/>
      <c r="R13" s="112"/>
      <c r="S13" s="112"/>
      <c r="T13" s="112"/>
      <c r="U13" s="112"/>
      <c r="V13" s="112"/>
      <c r="W13" s="112"/>
      <c r="X13" s="112"/>
    </row>
    <row r="14" ht="18.0" customHeight="1">
      <c r="A14" s="104">
        <f t="shared" si="1"/>
        <v>8</v>
      </c>
      <c r="B14" s="113" t="s">
        <v>1578</v>
      </c>
      <c r="C14" s="114" t="s">
        <v>1569</v>
      </c>
      <c r="D14" s="114" t="s">
        <v>1569</v>
      </c>
      <c r="E14" s="114" t="s">
        <v>1569</v>
      </c>
      <c r="F14" s="114" t="s">
        <v>1569</v>
      </c>
      <c r="G14" s="114" t="s">
        <v>1569</v>
      </c>
      <c r="H14" s="114" t="s">
        <v>1569</v>
      </c>
      <c r="I14" s="104"/>
      <c r="J14" s="114" t="s">
        <v>1521</v>
      </c>
      <c r="K14" s="114"/>
      <c r="L14" s="104"/>
      <c r="M14" s="104"/>
      <c r="N14" s="104"/>
      <c r="O14" s="115"/>
      <c r="P14" s="95"/>
      <c r="Q14" s="95"/>
      <c r="R14" s="95"/>
      <c r="S14" s="95"/>
      <c r="T14" s="95"/>
      <c r="U14" s="95"/>
      <c r="V14" s="95"/>
      <c r="W14" s="95"/>
      <c r="X14" s="95"/>
    </row>
    <row r="15" ht="18.0" customHeight="1">
      <c r="A15" s="104">
        <f t="shared" si="1"/>
        <v>9</v>
      </c>
      <c r="B15" s="113" t="s">
        <v>1579</v>
      </c>
      <c r="C15" s="114" t="s">
        <v>1569</v>
      </c>
      <c r="D15" s="114" t="s">
        <v>1569</v>
      </c>
      <c r="E15" s="114" t="s">
        <v>1569</v>
      </c>
      <c r="F15" s="114" t="s">
        <v>1569</v>
      </c>
      <c r="G15" s="114" t="s">
        <v>1569</v>
      </c>
      <c r="H15" s="114"/>
      <c r="I15" s="104"/>
      <c r="J15" s="114" t="s">
        <v>1580</v>
      </c>
      <c r="K15" s="114"/>
      <c r="L15" s="104"/>
      <c r="M15" s="104"/>
      <c r="N15" s="104"/>
      <c r="O15" s="115"/>
      <c r="P15" s="95"/>
      <c r="Q15" s="95"/>
      <c r="R15" s="95"/>
      <c r="S15" s="95"/>
      <c r="T15" s="95"/>
      <c r="U15" s="95"/>
      <c r="V15" s="95"/>
      <c r="W15" s="95"/>
      <c r="X15" s="95"/>
    </row>
    <row r="16" ht="18.0" customHeight="1">
      <c r="A16" s="104">
        <f t="shared" si="1"/>
        <v>10</v>
      </c>
      <c r="B16" s="113" t="s">
        <v>1581</v>
      </c>
      <c r="C16" s="114" t="s">
        <v>1569</v>
      </c>
      <c r="D16" s="114" t="s">
        <v>1569</v>
      </c>
      <c r="E16" s="114" t="s">
        <v>1569</v>
      </c>
      <c r="F16" s="114" t="s">
        <v>1569</v>
      </c>
      <c r="G16" s="114" t="s">
        <v>1569</v>
      </c>
      <c r="H16" s="114"/>
      <c r="I16" s="104"/>
      <c r="J16" s="114"/>
      <c r="K16" s="114"/>
      <c r="L16" s="104"/>
      <c r="M16" s="104"/>
      <c r="N16" s="104"/>
      <c r="O16" s="115"/>
      <c r="P16" s="95"/>
      <c r="Q16" s="95"/>
      <c r="R16" s="95"/>
      <c r="S16" s="95"/>
      <c r="T16" s="95"/>
      <c r="U16" s="95"/>
      <c r="V16" s="95"/>
      <c r="W16" s="95"/>
      <c r="X16" s="95"/>
    </row>
    <row r="17" ht="18.0" customHeight="1">
      <c r="A17" s="104">
        <f t="shared" si="1"/>
        <v>11</v>
      </c>
      <c r="B17" s="113" t="s">
        <v>1582</v>
      </c>
      <c r="C17" s="114" t="s">
        <v>1569</v>
      </c>
      <c r="D17" s="114" t="s">
        <v>1569</v>
      </c>
      <c r="E17" s="114" t="s">
        <v>1569</v>
      </c>
      <c r="F17" s="114" t="s">
        <v>1569</v>
      </c>
      <c r="G17" s="114" t="s">
        <v>1569</v>
      </c>
      <c r="H17" s="114" t="s">
        <v>1569</v>
      </c>
      <c r="I17" s="104"/>
      <c r="J17" s="114" t="s">
        <v>1521</v>
      </c>
      <c r="K17" s="114"/>
      <c r="L17" s="104"/>
      <c r="M17" s="104"/>
      <c r="N17" s="104"/>
      <c r="O17" s="115"/>
      <c r="P17" s="95"/>
      <c r="Q17" s="95"/>
      <c r="R17" s="95"/>
      <c r="S17" s="95"/>
      <c r="T17" s="95"/>
      <c r="U17" s="95"/>
      <c r="V17" s="95"/>
      <c r="W17" s="95"/>
      <c r="X17" s="95"/>
    </row>
    <row r="18" ht="18.0" customHeight="1">
      <c r="A18" s="104">
        <f t="shared" si="1"/>
        <v>12</v>
      </c>
      <c r="B18" s="113" t="s">
        <v>1583</v>
      </c>
      <c r="C18" s="114" t="s">
        <v>1569</v>
      </c>
      <c r="D18" s="114" t="s">
        <v>1569</v>
      </c>
      <c r="E18" s="114" t="s">
        <v>1569</v>
      </c>
      <c r="F18" s="114" t="s">
        <v>1569</v>
      </c>
      <c r="G18" s="114" t="s">
        <v>1569</v>
      </c>
      <c r="H18" s="114" t="s">
        <v>1569</v>
      </c>
      <c r="I18" s="104"/>
      <c r="J18" s="114" t="s">
        <v>1521</v>
      </c>
      <c r="K18" s="114"/>
      <c r="L18" s="104"/>
      <c r="M18" s="104"/>
      <c r="N18" s="104"/>
      <c r="O18" s="115"/>
      <c r="P18" s="95"/>
      <c r="Q18" s="95"/>
      <c r="R18" s="95"/>
      <c r="S18" s="95"/>
      <c r="T18" s="95"/>
      <c r="U18" s="95"/>
      <c r="V18" s="95"/>
      <c r="W18" s="95"/>
      <c r="X18" s="95"/>
    </row>
    <row r="19" ht="18.0" customHeight="1">
      <c r="A19" s="104">
        <f t="shared" si="1"/>
        <v>13</v>
      </c>
      <c r="B19" s="113" t="s">
        <v>1584</v>
      </c>
      <c r="C19" s="114" t="s">
        <v>1569</v>
      </c>
      <c r="D19" s="114" t="s">
        <v>1569</v>
      </c>
      <c r="E19" s="114" t="s">
        <v>1569</v>
      </c>
      <c r="F19" s="114" t="s">
        <v>1569</v>
      </c>
      <c r="G19" s="114" t="s">
        <v>1569</v>
      </c>
      <c r="H19" s="114" t="s">
        <v>1569</v>
      </c>
      <c r="I19" s="104"/>
      <c r="J19" s="114" t="s">
        <v>1521</v>
      </c>
      <c r="K19" s="114"/>
      <c r="L19" s="104"/>
      <c r="M19" s="104"/>
      <c r="N19" s="104"/>
      <c r="O19" s="115"/>
      <c r="P19" s="95"/>
      <c r="Q19" s="95"/>
      <c r="R19" s="95"/>
      <c r="S19" s="95"/>
      <c r="T19" s="95"/>
      <c r="U19" s="95"/>
      <c r="V19" s="95"/>
      <c r="W19" s="95"/>
      <c r="X19" s="95"/>
    </row>
    <row r="20" ht="27.75" customHeight="1">
      <c r="A20" s="104">
        <f t="shared" si="1"/>
        <v>14</v>
      </c>
      <c r="B20" s="116" t="s">
        <v>1585</v>
      </c>
      <c r="C20" s="114" t="s">
        <v>1569</v>
      </c>
      <c r="D20" s="114" t="s">
        <v>1569</v>
      </c>
      <c r="E20" s="114" t="s">
        <v>1569</v>
      </c>
      <c r="F20" s="114" t="s">
        <v>1569</v>
      </c>
      <c r="G20" s="114" t="s">
        <v>1569</v>
      </c>
      <c r="H20" s="114" t="s">
        <v>1569</v>
      </c>
      <c r="I20" s="104"/>
      <c r="J20" s="114" t="s">
        <v>1521</v>
      </c>
      <c r="K20" s="114"/>
      <c r="L20" s="104"/>
      <c r="M20" s="104"/>
      <c r="N20" s="104"/>
      <c r="O20" s="115"/>
      <c r="P20" s="95"/>
      <c r="Q20" s="95"/>
      <c r="R20" s="95"/>
      <c r="S20" s="95"/>
      <c r="T20" s="95"/>
      <c r="U20" s="95"/>
      <c r="V20" s="95"/>
      <c r="W20" s="95"/>
      <c r="X20" s="95"/>
    </row>
    <row r="21" ht="18.0" customHeight="1">
      <c r="A21" s="104">
        <f t="shared" si="1"/>
        <v>15</v>
      </c>
      <c r="B21" s="113" t="s">
        <v>1062</v>
      </c>
      <c r="C21" s="114" t="s">
        <v>1569</v>
      </c>
      <c r="D21" s="114" t="s">
        <v>1569</v>
      </c>
      <c r="E21" s="114" t="s">
        <v>1569</v>
      </c>
      <c r="F21" s="114" t="s">
        <v>1569</v>
      </c>
      <c r="G21" s="114" t="s">
        <v>1569</v>
      </c>
      <c r="H21" s="114" t="s">
        <v>1569</v>
      </c>
      <c r="I21" s="104"/>
      <c r="J21" s="114" t="s">
        <v>1521</v>
      </c>
      <c r="K21" s="114"/>
      <c r="L21" s="104"/>
      <c r="M21" s="104"/>
      <c r="N21" s="104"/>
      <c r="O21" s="115"/>
      <c r="P21" s="95"/>
      <c r="Q21" s="95"/>
      <c r="R21" s="95"/>
      <c r="S21" s="95"/>
      <c r="T21" s="95"/>
      <c r="U21" s="95"/>
      <c r="V21" s="95"/>
      <c r="W21" s="95"/>
      <c r="X21" s="95"/>
    </row>
    <row r="22" ht="18.0" customHeight="1">
      <c r="A22" s="104">
        <f t="shared" si="1"/>
        <v>16</v>
      </c>
      <c r="B22" s="113" t="s">
        <v>1589</v>
      </c>
      <c r="C22" s="114" t="s">
        <v>1569</v>
      </c>
      <c r="D22" s="114" t="s">
        <v>1569</v>
      </c>
      <c r="E22" s="114" t="s">
        <v>1569</v>
      </c>
      <c r="F22" s="114" t="s">
        <v>1569</v>
      </c>
      <c r="G22" s="114" t="s">
        <v>1569</v>
      </c>
      <c r="H22" s="114" t="s">
        <v>1569</v>
      </c>
      <c r="I22" s="120" t="s">
        <v>1592</v>
      </c>
      <c r="J22" s="114" t="s">
        <v>1521</v>
      </c>
      <c r="K22" s="114"/>
      <c r="L22" s="104"/>
      <c r="M22" s="104"/>
      <c r="N22" s="104"/>
      <c r="O22" s="115"/>
      <c r="P22" s="95"/>
      <c r="Q22" s="95"/>
      <c r="R22" s="95"/>
      <c r="S22" s="95"/>
      <c r="T22" s="95"/>
      <c r="U22" s="95"/>
      <c r="V22" s="95"/>
      <c r="W22" s="95"/>
      <c r="X22" s="95"/>
    </row>
    <row r="23" ht="18.0" customHeight="1">
      <c r="A23" s="104">
        <f t="shared" si="1"/>
        <v>17</v>
      </c>
      <c r="B23" s="116" t="s">
        <v>1602</v>
      </c>
      <c r="C23" s="114" t="s">
        <v>1569</v>
      </c>
      <c r="D23" s="114" t="s">
        <v>1569</v>
      </c>
      <c r="E23" s="114" t="s">
        <v>1569</v>
      </c>
      <c r="F23" s="114" t="s">
        <v>1569</v>
      </c>
      <c r="G23" s="114"/>
      <c r="H23" s="114" t="s">
        <v>1569</v>
      </c>
      <c r="I23" s="120" t="s">
        <v>1603</v>
      </c>
      <c r="J23" s="122" t="s">
        <v>1604</v>
      </c>
      <c r="K23" s="122"/>
      <c r="L23" s="122" t="s">
        <v>1570</v>
      </c>
      <c r="M23" s="124"/>
      <c r="N23" s="126" t="s">
        <v>1570</v>
      </c>
      <c r="O23" s="127"/>
      <c r="P23" s="93"/>
      <c r="Q23" s="93"/>
      <c r="R23" s="93"/>
      <c r="S23" s="93"/>
      <c r="T23" s="93"/>
      <c r="U23" s="93"/>
      <c r="V23" s="93"/>
      <c r="W23" s="93"/>
      <c r="X23" s="93"/>
    </row>
    <row r="24" ht="18.0" customHeight="1">
      <c r="A24" s="104">
        <f t="shared" si="1"/>
        <v>18</v>
      </c>
      <c r="B24" s="116" t="s">
        <v>1607</v>
      </c>
      <c r="C24" s="114" t="s">
        <v>1569</v>
      </c>
      <c r="D24" s="114" t="s">
        <v>1569</v>
      </c>
      <c r="E24" s="114" t="s">
        <v>1569</v>
      </c>
      <c r="F24" s="114" t="s">
        <v>1569</v>
      </c>
      <c r="G24" s="114"/>
      <c r="H24" s="114" t="s">
        <v>1569</v>
      </c>
      <c r="I24" s="120" t="s">
        <v>1609</v>
      </c>
      <c r="J24" s="122" t="s">
        <v>1604</v>
      </c>
      <c r="K24" s="122"/>
      <c r="L24" s="122"/>
      <c r="M24" s="124"/>
      <c r="N24" s="129" t="s">
        <v>1570</v>
      </c>
      <c r="O24" s="127"/>
      <c r="P24" s="93"/>
      <c r="Q24" s="93"/>
      <c r="R24" s="93"/>
      <c r="S24" s="93"/>
      <c r="T24" s="93"/>
      <c r="U24" s="93"/>
      <c r="V24" s="93"/>
      <c r="W24" s="93"/>
      <c r="X24" s="93"/>
    </row>
    <row r="25" ht="18.0" customHeight="1">
      <c r="A25" s="104">
        <f t="shared" si="1"/>
        <v>19</v>
      </c>
      <c r="B25" s="116" t="s">
        <v>1611</v>
      </c>
      <c r="C25" s="114" t="s">
        <v>1569</v>
      </c>
      <c r="D25" s="114" t="s">
        <v>1569</v>
      </c>
      <c r="E25" s="114" t="s">
        <v>1569</v>
      </c>
      <c r="F25" s="114" t="s">
        <v>1569</v>
      </c>
      <c r="G25" s="114"/>
      <c r="H25" s="114" t="s">
        <v>1569</v>
      </c>
      <c r="I25" s="120" t="s">
        <v>1613</v>
      </c>
      <c r="J25" s="122" t="s">
        <v>1614</v>
      </c>
      <c r="K25" s="122"/>
      <c r="L25" s="122" t="s">
        <v>1570</v>
      </c>
      <c r="M25" s="124"/>
      <c r="N25" s="129" t="s">
        <v>1570</v>
      </c>
      <c r="O25" s="127"/>
      <c r="P25" s="93"/>
      <c r="Q25" s="93"/>
      <c r="R25" s="93"/>
      <c r="S25" s="93"/>
      <c r="T25" s="93"/>
      <c r="U25" s="93"/>
      <c r="V25" s="93"/>
      <c r="W25" s="93"/>
      <c r="X25" s="93"/>
    </row>
    <row r="26" ht="18.0" customHeight="1">
      <c r="A26" s="104">
        <f t="shared" si="1"/>
        <v>20</v>
      </c>
      <c r="B26" s="132" t="s">
        <v>1617</v>
      </c>
      <c r="C26" s="114" t="s">
        <v>1569</v>
      </c>
      <c r="D26" s="114" t="s">
        <v>1569</v>
      </c>
      <c r="E26" s="114" t="s">
        <v>1569</v>
      </c>
      <c r="F26" s="114" t="s">
        <v>1569</v>
      </c>
      <c r="G26" s="114"/>
      <c r="H26" s="114" t="s">
        <v>1569</v>
      </c>
      <c r="I26" s="120" t="s">
        <v>1603</v>
      </c>
      <c r="J26" s="122" t="s">
        <v>1614</v>
      </c>
      <c r="K26" s="122"/>
      <c r="L26" s="122" t="s">
        <v>1570</v>
      </c>
      <c r="M26" s="124"/>
      <c r="N26" s="126" t="s">
        <v>1570</v>
      </c>
      <c r="O26" s="127"/>
      <c r="P26" s="93"/>
      <c r="Q26" s="93"/>
      <c r="R26" s="93"/>
      <c r="S26" s="93"/>
      <c r="T26" s="93"/>
      <c r="U26" s="93"/>
      <c r="V26" s="93"/>
      <c r="W26" s="93"/>
      <c r="X26" s="93"/>
    </row>
    <row r="27" ht="18.0" customHeight="1">
      <c r="A27" s="104">
        <f t="shared" si="1"/>
        <v>21</v>
      </c>
      <c r="B27" s="116" t="s">
        <v>1623</v>
      </c>
      <c r="C27" s="114" t="s">
        <v>1569</v>
      </c>
      <c r="D27" s="114" t="s">
        <v>1569</v>
      </c>
      <c r="E27" s="114" t="s">
        <v>1569</v>
      </c>
      <c r="F27" s="114" t="s">
        <v>1569</v>
      </c>
      <c r="G27" s="114"/>
      <c r="H27" s="114" t="s">
        <v>1569</v>
      </c>
      <c r="I27" s="120" t="s">
        <v>1592</v>
      </c>
      <c r="J27" s="122" t="s">
        <v>1614</v>
      </c>
      <c r="K27" s="122"/>
      <c r="L27" s="122" t="s">
        <v>1570</v>
      </c>
      <c r="M27" s="124"/>
      <c r="N27" s="129" t="s">
        <v>1570</v>
      </c>
      <c r="O27" s="127"/>
      <c r="P27" s="93"/>
      <c r="Q27" s="93"/>
      <c r="R27" s="93"/>
      <c r="S27" s="93"/>
      <c r="T27" s="93"/>
      <c r="U27" s="93"/>
      <c r="V27" s="93"/>
      <c r="W27" s="93"/>
      <c r="X27" s="93"/>
    </row>
    <row r="28" ht="22.5" customHeight="1">
      <c r="A28" s="104">
        <f t="shared" si="1"/>
        <v>22</v>
      </c>
      <c r="B28" s="113" t="s">
        <v>1624</v>
      </c>
      <c r="C28" s="114" t="s">
        <v>1569</v>
      </c>
      <c r="D28" s="114" t="s">
        <v>1569</v>
      </c>
      <c r="E28" s="114" t="s">
        <v>1569</v>
      </c>
      <c r="F28" s="114" t="s">
        <v>1569</v>
      </c>
      <c r="G28" s="114" t="s">
        <v>1569</v>
      </c>
      <c r="H28" s="114" t="s">
        <v>1569</v>
      </c>
      <c r="I28" s="120"/>
      <c r="J28" s="122" t="s">
        <v>1626</v>
      </c>
      <c r="K28" s="122"/>
      <c r="L28" s="122"/>
      <c r="M28" s="124"/>
      <c r="N28" s="126"/>
      <c r="O28" s="127"/>
      <c r="P28" s="93"/>
      <c r="Q28" s="93"/>
      <c r="R28" s="93"/>
      <c r="S28" s="93"/>
      <c r="T28" s="93"/>
      <c r="U28" s="93"/>
      <c r="V28" s="93"/>
      <c r="W28" s="93"/>
      <c r="X28" s="93"/>
    </row>
    <row r="29" ht="18.0" customHeight="1">
      <c r="A29" s="104">
        <f t="shared" si="1"/>
        <v>23</v>
      </c>
      <c r="B29" s="113" t="s">
        <v>1627</v>
      </c>
      <c r="C29" s="114" t="s">
        <v>1569</v>
      </c>
      <c r="D29" s="114" t="s">
        <v>1569</v>
      </c>
      <c r="E29" s="114" t="s">
        <v>1569</v>
      </c>
      <c r="F29" s="114"/>
      <c r="G29" s="114"/>
      <c r="H29" s="114"/>
      <c r="I29" s="120"/>
      <c r="J29" s="122" t="s">
        <v>1521</v>
      </c>
      <c r="K29" s="122"/>
      <c r="L29" s="122"/>
      <c r="M29" s="124"/>
      <c r="N29" s="126"/>
      <c r="O29" s="127"/>
      <c r="P29" s="93"/>
      <c r="Q29" s="93"/>
      <c r="R29" s="93"/>
      <c r="S29" s="93"/>
      <c r="T29" s="93"/>
      <c r="U29" s="93"/>
      <c r="V29" s="93"/>
      <c r="W29" s="93"/>
      <c r="X29" s="93"/>
    </row>
    <row r="30" ht="18.0" customHeight="1">
      <c r="A30" s="104">
        <f t="shared" si="1"/>
        <v>24</v>
      </c>
      <c r="B30" s="116" t="s">
        <v>1636</v>
      </c>
      <c r="C30" s="114" t="s">
        <v>1569</v>
      </c>
      <c r="D30" s="114" t="s">
        <v>1569</v>
      </c>
      <c r="E30" s="114" t="s">
        <v>1569</v>
      </c>
      <c r="F30" s="114"/>
      <c r="G30" s="114"/>
      <c r="H30" s="114" t="s">
        <v>1569</v>
      </c>
      <c r="I30" s="104"/>
      <c r="J30" s="114" t="s">
        <v>1521</v>
      </c>
      <c r="K30" s="114"/>
      <c r="L30" s="104"/>
      <c r="M30" s="104"/>
      <c r="N30" s="136"/>
      <c r="O30" s="115"/>
      <c r="P30" s="95"/>
      <c r="Q30" s="95"/>
      <c r="R30" s="95"/>
      <c r="S30" s="95"/>
      <c r="T30" s="95"/>
      <c r="U30" s="95"/>
      <c r="V30" s="95"/>
      <c r="W30" s="95"/>
      <c r="X30" s="95"/>
    </row>
    <row r="31" ht="18.0" customHeight="1">
      <c r="A31" s="104">
        <f t="shared" si="1"/>
        <v>25</v>
      </c>
      <c r="B31" s="116" t="s">
        <v>1645</v>
      </c>
      <c r="C31" s="114" t="s">
        <v>1569</v>
      </c>
      <c r="D31" s="114" t="s">
        <v>1569</v>
      </c>
      <c r="E31" s="114" t="s">
        <v>1569</v>
      </c>
      <c r="F31" s="114"/>
      <c r="G31" s="114"/>
      <c r="H31" s="114" t="s">
        <v>1569</v>
      </c>
      <c r="I31" s="104"/>
      <c r="J31" s="114"/>
      <c r="K31" s="114"/>
      <c r="L31" s="104"/>
      <c r="M31" s="104"/>
      <c r="N31" s="136"/>
      <c r="O31" s="115"/>
      <c r="P31" s="95"/>
      <c r="Q31" s="95"/>
      <c r="R31" s="95"/>
      <c r="S31" s="95"/>
      <c r="T31" s="95"/>
      <c r="U31" s="95"/>
      <c r="V31" s="95"/>
      <c r="W31" s="95"/>
      <c r="X31" s="95"/>
    </row>
    <row r="32" ht="18.0" customHeight="1">
      <c r="A32" s="104">
        <f t="shared" si="1"/>
        <v>26</v>
      </c>
      <c r="B32" s="116" t="s">
        <v>1647</v>
      </c>
      <c r="C32" s="114" t="s">
        <v>1569</v>
      </c>
      <c r="D32" s="114" t="s">
        <v>1569</v>
      </c>
      <c r="E32" s="114" t="s">
        <v>1569</v>
      </c>
      <c r="F32" s="114"/>
      <c r="G32" s="114"/>
      <c r="H32" s="114" t="s">
        <v>1569</v>
      </c>
      <c r="I32" s="104"/>
      <c r="J32" s="114" t="s">
        <v>1521</v>
      </c>
      <c r="K32" s="114"/>
      <c r="L32" s="104"/>
      <c r="M32" s="104"/>
      <c r="N32" s="136"/>
      <c r="O32" s="115"/>
      <c r="P32" s="95"/>
      <c r="Q32" s="95"/>
      <c r="R32" s="95"/>
      <c r="S32" s="95"/>
      <c r="T32" s="95"/>
      <c r="U32" s="95"/>
      <c r="V32" s="95"/>
      <c r="W32" s="95"/>
      <c r="X32" s="95"/>
    </row>
    <row r="33" ht="18.0" customHeight="1">
      <c r="A33" s="104">
        <f t="shared" si="1"/>
        <v>27</v>
      </c>
      <c r="B33" s="116" t="s">
        <v>1651</v>
      </c>
      <c r="C33" s="114" t="s">
        <v>1569</v>
      </c>
      <c r="D33" s="114" t="s">
        <v>1569</v>
      </c>
      <c r="E33" s="114" t="s">
        <v>1569</v>
      </c>
      <c r="F33" s="114"/>
      <c r="G33" s="114"/>
      <c r="H33" s="114" t="s">
        <v>1569</v>
      </c>
      <c r="I33" s="104"/>
      <c r="J33" s="114" t="s">
        <v>1521</v>
      </c>
      <c r="K33" s="114"/>
      <c r="L33" s="104"/>
      <c r="M33" s="104"/>
      <c r="N33" s="136"/>
      <c r="O33" s="115"/>
      <c r="P33" s="95"/>
      <c r="Q33" s="95"/>
      <c r="R33" s="95"/>
      <c r="S33" s="95"/>
      <c r="T33" s="95"/>
      <c r="U33" s="95"/>
      <c r="V33" s="95"/>
      <c r="W33" s="95"/>
      <c r="X33" s="95"/>
    </row>
    <row r="34" ht="18.0" customHeight="1">
      <c r="A34" s="104">
        <f t="shared" si="1"/>
        <v>28</v>
      </c>
      <c r="B34" s="116" t="s">
        <v>1652</v>
      </c>
      <c r="C34" s="114" t="s">
        <v>1569</v>
      </c>
      <c r="D34" s="114" t="s">
        <v>1569</v>
      </c>
      <c r="E34" s="114" t="s">
        <v>1569</v>
      </c>
      <c r="F34" s="114" t="s">
        <v>1569</v>
      </c>
      <c r="G34" s="114" t="s">
        <v>1569</v>
      </c>
      <c r="H34" s="114" t="s">
        <v>1569</v>
      </c>
      <c r="I34" s="104"/>
      <c r="J34" s="114" t="s">
        <v>1521</v>
      </c>
      <c r="K34" s="114"/>
      <c r="L34" s="104"/>
      <c r="M34" s="104"/>
      <c r="N34" s="136"/>
      <c r="O34" s="115"/>
      <c r="P34" s="95"/>
      <c r="Q34" s="95"/>
      <c r="R34" s="95"/>
      <c r="S34" s="95"/>
      <c r="T34" s="95"/>
      <c r="U34" s="95"/>
      <c r="V34" s="95"/>
      <c r="W34" s="95"/>
      <c r="X34" s="95"/>
    </row>
    <row r="35" ht="18.0" customHeight="1">
      <c r="A35" s="104">
        <f t="shared" si="1"/>
        <v>29</v>
      </c>
      <c r="B35" s="116" t="s">
        <v>1653</v>
      </c>
      <c r="C35" s="114" t="s">
        <v>1569</v>
      </c>
      <c r="D35" s="114" t="s">
        <v>1569</v>
      </c>
      <c r="E35" s="114" t="s">
        <v>1569</v>
      </c>
      <c r="F35" s="114" t="s">
        <v>1569</v>
      </c>
      <c r="G35" s="114"/>
      <c r="H35" s="114" t="s">
        <v>1569</v>
      </c>
      <c r="I35" s="104"/>
      <c r="J35" s="114" t="s">
        <v>1521</v>
      </c>
      <c r="K35" s="114"/>
      <c r="L35" s="104"/>
      <c r="M35" s="104"/>
      <c r="N35" s="136"/>
      <c r="O35" s="115"/>
      <c r="P35" s="95"/>
      <c r="Q35" s="95"/>
      <c r="R35" s="95"/>
      <c r="S35" s="95"/>
      <c r="T35" s="95"/>
      <c r="U35" s="95"/>
      <c r="V35" s="95"/>
      <c r="W35" s="95"/>
      <c r="X35" s="95"/>
    </row>
    <row r="36" ht="18.0" customHeight="1">
      <c r="A36" s="104">
        <f t="shared" si="1"/>
        <v>30</v>
      </c>
      <c r="B36" s="113" t="s">
        <v>1657</v>
      </c>
      <c r="C36" s="114" t="s">
        <v>1569</v>
      </c>
      <c r="D36" s="114" t="s">
        <v>1569</v>
      </c>
      <c r="E36" s="114" t="s">
        <v>1569</v>
      </c>
      <c r="F36" s="114" t="s">
        <v>1569</v>
      </c>
      <c r="G36" s="114" t="s">
        <v>1569</v>
      </c>
      <c r="H36" s="114" t="s">
        <v>1569</v>
      </c>
      <c r="I36" s="104"/>
      <c r="J36" s="114" t="s">
        <v>1521</v>
      </c>
      <c r="K36" s="114"/>
      <c r="L36" s="104"/>
      <c r="M36" s="104"/>
      <c r="N36" s="136"/>
      <c r="O36" s="115"/>
      <c r="P36" s="95"/>
      <c r="Q36" s="95"/>
      <c r="R36" s="95"/>
      <c r="S36" s="95"/>
      <c r="T36" s="95"/>
      <c r="U36" s="95"/>
      <c r="V36" s="95"/>
      <c r="W36" s="95"/>
      <c r="X36" s="95"/>
    </row>
    <row r="37" ht="18.0" customHeight="1">
      <c r="A37" s="104">
        <f t="shared" si="1"/>
        <v>31</v>
      </c>
      <c r="B37" s="116" t="s">
        <v>1658</v>
      </c>
      <c r="C37" s="114" t="s">
        <v>1569</v>
      </c>
      <c r="D37" s="114" t="s">
        <v>1569</v>
      </c>
      <c r="E37" s="114" t="s">
        <v>1569</v>
      </c>
      <c r="F37" s="114"/>
      <c r="G37" s="114" t="s">
        <v>1569</v>
      </c>
      <c r="H37" s="114" t="s">
        <v>1569</v>
      </c>
      <c r="I37" s="104"/>
      <c r="J37" s="114" t="s">
        <v>1521</v>
      </c>
      <c r="K37" s="114"/>
      <c r="L37" s="104"/>
      <c r="M37" s="104"/>
      <c r="N37" s="136"/>
      <c r="O37" s="115"/>
      <c r="P37" s="95"/>
      <c r="Q37" s="95"/>
      <c r="R37" s="95"/>
      <c r="S37" s="95"/>
      <c r="T37" s="95"/>
      <c r="U37" s="95"/>
      <c r="V37" s="95"/>
      <c r="W37" s="95"/>
      <c r="X37" s="95"/>
    </row>
    <row r="38" ht="18.0" customHeight="1">
      <c r="A38" s="104">
        <f t="shared" si="1"/>
        <v>32</v>
      </c>
      <c r="B38" s="116" t="s">
        <v>1664</v>
      </c>
      <c r="C38" s="114" t="s">
        <v>1569</v>
      </c>
      <c r="D38" s="114" t="s">
        <v>1569</v>
      </c>
      <c r="E38" s="114" t="s">
        <v>1569</v>
      </c>
      <c r="F38" s="114" t="s">
        <v>1569</v>
      </c>
      <c r="G38" s="114" t="s">
        <v>1569</v>
      </c>
      <c r="H38" s="114" t="s">
        <v>1569</v>
      </c>
      <c r="I38" s="104"/>
      <c r="J38" s="114" t="s">
        <v>1521</v>
      </c>
      <c r="K38" s="114"/>
      <c r="L38" s="104"/>
      <c r="M38" s="104"/>
      <c r="N38" s="136"/>
      <c r="O38" s="115"/>
      <c r="P38" s="95"/>
      <c r="Q38" s="95"/>
      <c r="R38" s="95"/>
      <c r="S38" s="95"/>
      <c r="T38" s="95"/>
      <c r="U38" s="95"/>
      <c r="V38" s="95"/>
      <c r="W38" s="95"/>
      <c r="X38" s="95"/>
    </row>
    <row r="39" ht="18.0" customHeight="1">
      <c r="A39" s="104">
        <f t="shared" si="1"/>
        <v>33</v>
      </c>
      <c r="B39" s="116" t="s">
        <v>1667</v>
      </c>
      <c r="C39" s="114" t="s">
        <v>1569</v>
      </c>
      <c r="D39" s="114" t="s">
        <v>1569</v>
      </c>
      <c r="E39" s="114" t="s">
        <v>1569</v>
      </c>
      <c r="F39" s="114" t="s">
        <v>1569</v>
      </c>
      <c r="G39" s="114" t="s">
        <v>1569</v>
      </c>
      <c r="H39" s="114" t="s">
        <v>1569</v>
      </c>
      <c r="I39" s="104"/>
      <c r="J39" s="114" t="s">
        <v>1521</v>
      </c>
      <c r="K39" s="114"/>
      <c r="L39" s="104"/>
      <c r="M39" s="104"/>
      <c r="N39" s="136"/>
      <c r="O39" s="115"/>
      <c r="P39" s="95"/>
      <c r="Q39" s="95"/>
      <c r="R39" s="95"/>
      <c r="S39" s="95"/>
      <c r="T39" s="95"/>
      <c r="U39" s="95"/>
      <c r="V39" s="95"/>
      <c r="W39" s="95"/>
      <c r="X39" s="95"/>
    </row>
    <row r="40" ht="18.0" customHeight="1">
      <c r="A40" s="104">
        <f t="shared" si="1"/>
        <v>34</v>
      </c>
      <c r="B40" s="116" t="s">
        <v>1674</v>
      </c>
      <c r="C40" s="114" t="s">
        <v>1569</v>
      </c>
      <c r="D40" s="114" t="s">
        <v>1569</v>
      </c>
      <c r="E40" s="114" t="s">
        <v>1569</v>
      </c>
      <c r="F40" s="114" t="s">
        <v>1569</v>
      </c>
      <c r="G40" s="114" t="s">
        <v>1569</v>
      </c>
      <c r="H40" s="114" t="s">
        <v>1569</v>
      </c>
      <c r="I40" s="104"/>
      <c r="J40" s="114"/>
      <c r="K40" s="114"/>
      <c r="L40" s="104"/>
      <c r="M40" s="104"/>
      <c r="N40" s="136"/>
      <c r="O40" s="115"/>
      <c r="P40" s="95"/>
      <c r="Q40" s="95"/>
      <c r="R40" s="95"/>
      <c r="S40" s="95"/>
      <c r="T40" s="95"/>
      <c r="U40" s="95"/>
      <c r="V40" s="95"/>
      <c r="W40" s="95"/>
      <c r="X40" s="95"/>
    </row>
    <row r="41" ht="18.0" customHeight="1">
      <c r="A41" s="104">
        <f t="shared" si="1"/>
        <v>35</v>
      </c>
      <c r="B41" s="116" t="s">
        <v>1675</v>
      </c>
      <c r="C41" s="114" t="s">
        <v>1569</v>
      </c>
      <c r="D41" s="114" t="s">
        <v>1569</v>
      </c>
      <c r="E41" s="114" t="s">
        <v>1569</v>
      </c>
      <c r="F41" s="114" t="s">
        <v>1569</v>
      </c>
      <c r="G41" s="114" t="s">
        <v>1569</v>
      </c>
      <c r="H41" s="114" t="s">
        <v>1569</v>
      </c>
      <c r="I41" s="104"/>
      <c r="J41" s="114" t="s">
        <v>1521</v>
      </c>
      <c r="K41" s="114"/>
      <c r="L41" s="104"/>
      <c r="M41" s="104"/>
      <c r="N41" s="136"/>
      <c r="O41" s="115"/>
      <c r="P41" s="95"/>
      <c r="Q41" s="95"/>
      <c r="R41" s="95"/>
      <c r="S41" s="95"/>
      <c r="T41" s="95"/>
      <c r="U41" s="95"/>
      <c r="V41" s="95"/>
      <c r="W41" s="95"/>
      <c r="X41" s="95"/>
    </row>
    <row r="42" ht="18.0" customHeight="1">
      <c r="A42" s="104">
        <f t="shared" si="1"/>
        <v>36</v>
      </c>
      <c r="B42" s="113" t="s">
        <v>1678</v>
      </c>
      <c r="C42" s="114" t="s">
        <v>1570</v>
      </c>
      <c r="D42" s="114" t="s">
        <v>1569</v>
      </c>
      <c r="E42" s="114"/>
      <c r="F42" s="114"/>
      <c r="G42" s="114" t="s">
        <v>1569</v>
      </c>
      <c r="H42" s="114"/>
      <c r="I42" s="104"/>
      <c r="J42" s="114" t="s">
        <v>1473</v>
      </c>
      <c r="K42" s="114"/>
      <c r="L42" s="104"/>
      <c r="M42" s="104"/>
      <c r="N42" s="136"/>
      <c r="O42" s="115"/>
      <c r="P42" s="95"/>
      <c r="Q42" s="95"/>
      <c r="R42" s="95"/>
      <c r="S42" s="95"/>
      <c r="T42" s="95"/>
      <c r="U42" s="95"/>
      <c r="V42" s="95"/>
      <c r="W42" s="95"/>
      <c r="X42" s="95"/>
    </row>
    <row r="43" ht="18.0" customHeight="1">
      <c r="A43" s="104">
        <f t="shared" si="1"/>
        <v>37</v>
      </c>
      <c r="B43" s="113" t="s">
        <v>1680</v>
      </c>
      <c r="C43" s="114" t="s">
        <v>1569</v>
      </c>
      <c r="D43" s="114" t="s">
        <v>1569</v>
      </c>
      <c r="E43" s="114" t="s">
        <v>1569</v>
      </c>
      <c r="F43" s="114" t="s">
        <v>1569</v>
      </c>
      <c r="G43" s="114" t="s">
        <v>1569</v>
      </c>
      <c r="H43" s="114" t="s">
        <v>1569</v>
      </c>
      <c r="I43" s="104"/>
      <c r="J43" s="114" t="s">
        <v>1521</v>
      </c>
      <c r="K43" s="114"/>
      <c r="L43" s="104"/>
      <c r="M43" s="104"/>
      <c r="N43" s="136"/>
      <c r="O43" s="115"/>
      <c r="P43" s="95"/>
      <c r="Q43" s="95"/>
      <c r="R43" s="95"/>
      <c r="S43" s="95"/>
      <c r="T43" s="95"/>
      <c r="U43" s="95"/>
      <c r="V43" s="95"/>
      <c r="W43" s="95"/>
      <c r="X43" s="95"/>
    </row>
    <row r="44" ht="18.0" customHeight="1">
      <c r="A44" s="104">
        <f t="shared" si="1"/>
        <v>38</v>
      </c>
      <c r="B44" s="113" t="s">
        <v>1681</v>
      </c>
      <c r="C44" s="114" t="s">
        <v>1569</v>
      </c>
      <c r="D44" s="114" t="s">
        <v>1569</v>
      </c>
      <c r="E44" s="114" t="s">
        <v>1569</v>
      </c>
      <c r="F44" s="114"/>
      <c r="G44" s="114"/>
      <c r="H44" s="114"/>
      <c r="I44" s="104"/>
      <c r="J44" s="114" t="s">
        <v>1521</v>
      </c>
      <c r="K44" s="114"/>
      <c r="L44" s="104"/>
      <c r="M44" s="104"/>
      <c r="N44" s="136"/>
      <c r="O44" s="115"/>
      <c r="P44" s="95"/>
      <c r="Q44" s="95"/>
      <c r="R44" s="95"/>
      <c r="S44" s="95"/>
      <c r="T44" s="95"/>
      <c r="U44" s="95"/>
      <c r="V44" s="95"/>
      <c r="W44" s="95"/>
      <c r="X44" s="95"/>
    </row>
    <row r="45" ht="18.0" customHeight="1">
      <c r="A45" s="104">
        <f t="shared" si="1"/>
        <v>39</v>
      </c>
      <c r="B45" s="113" t="s">
        <v>1682</v>
      </c>
      <c r="C45" s="114" t="s">
        <v>1569</v>
      </c>
      <c r="D45" s="114" t="s">
        <v>1569</v>
      </c>
      <c r="E45" s="114" t="s">
        <v>1569</v>
      </c>
      <c r="F45" s="114"/>
      <c r="G45" s="114"/>
      <c r="H45" s="114"/>
      <c r="I45" s="104"/>
      <c r="J45" s="114" t="s">
        <v>1683</v>
      </c>
      <c r="K45" s="114"/>
      <c r="L45" s="104"/>
      <c r="M45" s="104"/>
      <c r="N45" s="136"/>
      <c r="O45" s="115"/>
      <c r="P45" s="95"/>
      <c r="Q45" s="95"/>
      <c r="R45" s="95"/>
      <c r="S45" s="95"/>
      <c r="T45" s="95"/>
      <c r="U45" s="95"/>
      <c r="V45" s="95"/>
      <c r="W45" s="95"/>
      <c r="X45" s="95"/>
    </row>
    <row r="46" ht="18.0" customHeight="1">
      <c r="A46" s="104">
        <f t="shared" si="1"/>
        <v>40</v>
      </c>
      <c r="B46" s="116" t="s">
        <v>1685</v>
      </c>
      <c r="C46" s="114" t="s">
        <v>1569</v>
      </c>
      <c r="D46" s="114" t="s">
        <v>1569</v>
      </c>
      <c r="E46" s="114" t="s">
        <v>1569</v>
      </c>
      <c r="F46" s="114"/>
      <c r="G46" s="114"/>
      <c r="H46" s="114" t="s">
        <v>1569</v>
      </c>
      <c r="I46" s="104"/>
      <c r="J46" s="114" t="s">
        <v>1687</v>
      </c>
      <c r="K46" s="114"/>
      <c r="L46" s="104"/>
      <c r="M46" s="104"/>
      <c r="N46" s="136"/>
      <c r="O46" s="115"/>
      <c r="P46" s="95"/>
      <c r="Q46" s="95"/>
      <c r="R46" s="95"/>
      <c r="S46" s="95"/>
      <c r="T46" s="95"/>
      <c r="U46" s="95"/>
      <c r="V46" s="95"/>
      <c r="W46" s="95"/>
      <c r="X46" s="95"/>
    </row>
    <row r="47" ht="18.0" customHeight="1">
      <c r="A47" s="104">
        <f t="shared" si="1"/>
        <v>41</v>
      </c>
      <c r="B47" s="113" t="s">
        <v>1689</v>
      </c>
      <c r="C47" s="114" t="s">
        <v>1569</v>
      </c>
      <c r="D47" s="114" t="s">
        <v>1569</v>
      </c>
      <c r="E47" s="114"/>
      <c r="F47" s="114"/>
      <c r="G47" s="114"/>
      <c r="H47" s="114" t="s">
        <v>1569</v>
      </c>
      <c r="I47" s="104"/>
      <c r="J47" s="114" t="s">
        <v>1521</v>
      </c>
      <c r="K47" s="114"/>
      <c r="L47" s="104"/>
      <c r="M47" s="104"/>
      <c r="N47" s="136"/>
      <c r="O47" s="115"/>
      <c r="P47" s="95"/>
      <c r="Q47" s="95"/>
      <c r="R47" s="95"/>
      <c r="S47" s="95"/>
      <c r="T47" s="95"/>
      <c r="U47" s="95"/>
      <c r="V47" s="95"/>
      <c r="W47" s="95"/>
      <c r="X47" s="95"/>
    </row>
    <row r="48" ht="18.0" customHeight="1">
      <c r="A48" s="104">
        <f t="shared" si="1"/>
        <v>42</v>
      </c>
      <c r="B48" s="113" t="s">
        <v>1692</v>
      </c>
      <c r="C48" s="114"/>
      <c r="D48" s="114" t="s">
        <v>1569</v>
      </c>
      <c r="E48" s="114" t="s">
        <v>1569</v>
      </c>
      <c r="F48" s="114"/>
      <c r="G48" s="114"/>
      <c r="H48" s="114" t="s">
        <v>1569</v>
      </c>
      <c r="I48" s="104"/>
      <c r="J48" s="114" t="s">
        <v>1521</v>
      </c>
      <c r="K48" s="114"/>
      <c r="L48" s="104"/>
      <c r="M48" s="104"/>
      <c r="N48" s="104"/>
      <c r="O48" s="115"/>
      <c r="P48" s="95"/>
      <c r="Q48" s="95"/>
      <c r="R48" s="95"/>
      <c r="S48" s="95"/>
      <c r="T48" s="95"/>
      <c r="U48" s="95"/>
      <c r="V48" s="95"/>
      <c r="W48" s="95"/>
      <c r="X48" s="95"/>
    </row>
    <row r="49" ht="18.0" customHeight="1">
      <c r="A49" s="108">
        <f t="shared" si="1"/>
        <v>43</v>
      </c>
      <c r="B49" s="108" t="s">
        <v>1701</v>
      </c>
      <c r="C49" s="109"/>
      <c r="D49" s="109"/>
      <c r="E49" s="109"/>
      <c r="F49" s="109"/>
      <c r="G49" s="109"/>
      <c r="H49" s="109"/>
      <c r="I49" s="108"/>
      <c r="J49" s="109"/>
      <c r="K49" s="109"/>
      <c r="L49" s="108"/>
      <c r="M49" s="108"/>
      <c r="N49" s="154"/>
      <c r="O49" s="110"/>
      <c r="P49" s="111"/>
      <c r="Q49" s="112"/>
      <c r="R49" s="112"/>
      <c r="S49" s="112"/>
      <c r="T49" s="112"/>
      <c r="U49" s="112"/>
      <c r="V49" s="112"/>
      <c r="W49" s="112"/>
      <c r="X49" s="112"/>
    </row>
    <row r="50" ht="18.0" customHeight="1">
      <c r="A50" s="104">
        <f t="shared" si="1"/>
        <v>44</v>
      </c>
      <c r="B50" s="113" t="s">
        <v>1704</v>
      </c>
      <c r="C50" s="114" t="s">
        <v>1569</v>
      </c>
      <c r="D50" s="114" t="s">
        <v>1569</v>
      </c>
      <c r="E50" s="114" t="s">
        <v>1569</v>
      </c>
      <c r="F50" s="114"/>
      <c r="G50" s="114"/>
      <c r="H50" s="114" t="s">
        <v>1569</v>
      </c>
      <c r="I50" s="104"/>
      <c r="J50" s="114" t="s">
        <v>1705</v>
      </c>
      <c r="K50" s="114"/>
      <c r="L50" s="104"/>
      <c r="M50" s="104"/>
      <c r="N50" s="136"/>
      <c r="O50" s="115"/>
      <c r="P50" s="95"/>
      <c r="Q50" s="95"/>
      <c r="R50" s="95"/>
      <c r="S50" s="95"/>
      <c r="T50" s="95"/>
      <c r="U50" s="95"/>
      <c r="V50" s="95"/>
      <c r="W50" s="95"/>
      <c r="X50" s="95"/>
    </row>
    <row r="51" ht="18.0" customHeight="1">
      <c r="A51" s="104">
        <f t="shared" si="1"/>
        <v>45</v>
      </c>
      <c r="B51" s="113" t="s">
        <v>1708</v>
      </c>
      <c r="C51" s="114" t="s">
        <v>1569</v>
      </c>
      <c r="D51" s="114" t="s">
        <v>1569</v>
      </c>
      <c r="E51" s="114" t="s">
        <v>1569</v>
      </c>
      <c r="F51" s="114"/>
      <c r="G51" s="114"/>
      <c r="H51" s="114" t="s">
        <v>1569</v>
      </c>
      <c r="I51" s="104"/>
      <c r="J51" s="114" t="s">
        <v>1705</v>
      </c>
      <c r="K51" s="114"/>
      <c r="L51" s="104"/>
      <c r="M51" s="104"/>
      <c r="N51" s="136"/>
      <c r="O51" s="115"/>
      <c r="P51" s="95"/>
      <c r="Q51" s="95"/>
      <c r="R51" s="95"/>
      <c r="S51" s="95"/>
      <c r="T51" s="95"/>
      <c r="U51" s="95"/>
      <c r="V51" s="95"/>
      <c r="W51" s="95"/>
      <c r="X51" s="95"/>
    </row>
    <row r="52" ht="18.0" customHeight="1">
      <c r="A52" s="104">
        <f t="shared" si="1"/>
        <v>46</v>
      </c>
      <c r="B52" s="113" t="s">
        <v>1714</v>
      </c>
      <c r="C52" s="114" t="s">
        <v>1569</v>
      </c>
      <c r="D52" s="114" t="s">
        <v>1569</v>
      </c>
      <c r="E52" s="114" t="s">
        <v>1569</v>
      </c>
      <c r="F52" s="114"/>
      <c r="G52" s="114"/>
      <c r="H52" s="114" t="s">
        <v>1569</v>
      </c>
      <c r="I52" s="104"/>
      <c r="J52" s="114" t="s">
        <v>1705</v>
      </c>
      <c r="K52" s="114"/>
      <c r="L52" s="104"/>
      <c r="M52" s="104"/>
      <c r="N52" s="136"/>
      <c r="O52" s="115"/>
      <c r="P52" s="95"/>
      <c r="Q52" s="95"/>
      <c r="R52" s="95"/>
      <c r="S52" s="95"/>
      <c r="T52" s="95"/>
      <c r="U52" s="95"/>
      <c r="V52" s="95"/>
      <c r="W52" s="95"/>
      <c r="X52" s="95"/>
    </row>
    <row r="53" ht="18.0" customHeight="1">
      <c r="A53" s="104">
        <f t="shared" si="1"/>
        <v>47</v>
      </c>
      <c r="B53" s="116" t="s">
        <v>1715</v>
      </c>
      <c r="C53" s="114" t="s">
        <v>1569</v>
      </c>
      <c r="D53" s="114" t="s">
        <v>1569</v>
      </c>
      <c r="E53" s="114" t="s">
        <v>1569</v>
      </c>
      <c r="F53" s="114"/>
      <c r="G53" s="114"/>
      <c r="H53" s="114" t="s">
        <v>1569</v>
      </c>
      <c r="I53" s="104"/>
      <c r="J53" s="114" t="s">
        <v>1705</v>
      </c>
      <c r="K53" s="114"/>
      <c r="L53" s="104"/>
      <c r="M53" s="104"/>
      <c r="N53" s="136"/>
      <c r="O53" s="115"/>
      <c r="P53" s="95"/>
      <c r="Q53" s="95"/>
      <c r="R53" s="95"/>
      <c r="S53" s="95"/>
      <c r="T53" s="95"/>
      <c r="U53" s="95"/>
      <c r="V53" s="95"/>
      <c r="W53" s="95"/>
      <c r="X53" s="95"/>
    </row>
    <row r="54" ht="18.0" customHeight="1">
      <c r="A54" s="104">
        <f t="shared" si="1"/>
        <v>48</v>
      </c>
      <c r="B54" s="116" t="s">
        <v>1718</v>
      </c>
      <c r="C54" s="114" t="s">
        <v>1569</v>
      </c>
      <c r="D54" s="114" t="s">
        <v>1569</v>
      </c>
      <c r="E54" s="114" t="s">
        <v>1569</v>
      </c>
      <c r="F54" s="114"/>
      <c r="G54" s="114"/>
      <c r="H54" s="114"/>
      <c r="I54" s="104"/>
      <c r="J54" s="114" t="s">
        <v>1705</v>
      </c>
      <c r="K54" s="114"/>
      <c r="L54" s="104"/>
      <c r="M54" s="104"/>
      <c r="N54" s="136"/>
      <c r="O54" s="115"/>
      <c r="P54" s="95"/>
      <c r="Q54" s="95"/>
      <c r="R54" s="95"/>
      <c r="S54" s="95"/>
      <c r="T54" s="95"/>
      <c r="U54" s="95"/>
      <c r="V54" s="95"/>
      <c r="W54" s="95"/>
      <c r="X54" s="95"/>
    </row>
    <row r="55" ht="18.0" customHeight="1">
      <c r="A55" s="104">
        <f t="shared" si="1"/>
        <v>49</v>
      </c>
      <c r="B55" s="116" t="s">
        <v>1724</v>
      </c>
      <c r="C55" s="114" t="s">
        <v>1569</v>
      </c>
      <c r="D55" s="114" t="s">
        <v>1569</v>
      </c>
      <c r="E55" s="114" t="s">
        <v>1569</v>
      </c>
      <c r="F55" s="114"/>
      <c r="G55" s="114"/>
      <c r="H55" s="114"/>
      <c r="I55" s="104"/>
      <c r="J55" s="114" t="s">
        <v>1705</v>
      </c>
      <c r="K55" s="114"/>
      <c r="L55" s="104"/>
      <c r="M55" s="104"/>
      <c r="N55" s="136"/>
      <c r="O55" s="115"/>
      <c r="P55" s="95"/>
      <c r="Q55" s="95"/>
      <c r="R55" s="95"/>
      <c r="S55" s="95"/>
      <c r="T55" s="95"/>
      <c r="U55" s="95"/>
      <c r="V55" s="95"/>
      <c r="W55" s="95"/>
      <c r="X55" s="95"/>
    </row>
    <row r="56" ht="18.0" customHeight="1">
      <c r="A56" s="104">
        <f t="shared" si="1"/>
        <v>50</v>
      </c>
      <c r="B56" s="113" t="s">
        <v>1726</v>
      </c>
      <c r="C56" s="114" t="s">
        <v>1569</v>
      </c>
      <c r="D56" s="114" t="s">
        <v>1569</v>
      </c>
      <c r="E56" s="114" t="s">
        <v>1569</v>
      </c>
      <c r="F56" s="114"/>
      <c r="G56" s="114"/>
      <c r="H56" s="114" t="s">
        <v>1569</v>
      </c>
      <c r="I56" s="104"/>
      <c r="J56" s="114" t="s">
        <v>1705</v>
      </c>
      <c r="K56" s="114"/>
      <c r="L56" s="104"/>
      <c r="M56" s="104"/>
      <c r="N56" s="136"/>
      <c r="O56" s="115"/>
      <c r="P56" s="95"/>
      <c r="Q56" s="95"/>
      <c r="R56" s="95"/>
      <c r="S56" s="95"/>
      <c r="T56" s="95"/>
      <c r="U56" s="95"/>
      <c r="V56" s="95"/>
      <c r="W56" s="95"/>
      <c r="X56" s="95"/>
    </row>
    <row r="57" ht="18.0" customHeight="1">
      <c r="A57" s="104">
        <f t="shared" si="1"/>
        <v>51</v>
      </c>
      <c r="B57" s="113" t="s">
        <v>1727</v>
      </c>
      <c r="C57" s="114" t="s">
        <v>1569</v>
      </c>
      <c r="D57" s="114" t="s">
        <v>1569</v>
      </c>
      <c r="E57" s="114" t="s">
        <v>1569</v>
      </c>
      <c r="F57" s="114"/>
      <c r="G57" s="114"/>
      <c r="H57" s="114"/>
      <c r="I57" s="104"/>
      <c r="J57" s="114" t="s">
        <v>1705</v>
      </c>
      <c r="K57" s="114"/>
      <c r="L57" s="104"/>
      <c r="M57" s="104"/>
      <c r="N57" s="136"/>
      <c r="O57" s="115"/>
      <c r="P57" s="95"/>
      <c r="Q57" s="95"/>
      <c r="R57" s="95"/>
      <c r="S57" s="95"/>
      <c r="T57" s="95"/>
      <c r="U57" s="95"/>
      <c r="V57" s="95"/>
      <c r="W57" s="95"/>
      <c r="X57" s="95"/>
    </row>
    <row r="58" ht="18.0" customHeight="1">
      <c r="A58" s="104">
        <f t="shared" si="1"/>
        <v>52</v>
      </c>
      <c r="B58" s="113" t="s">
        <v>1732</v>
      </c>
      <c r="C58" s="114" t="s">
        <v>1569</v>
      </c>
      <c r="D58" s="114" t="s">
        <v>1569</v>
      </c>
      <c r="E58" s="114" t="s">
        <v>1569</v>
      </c>
      <c r="F58" s="114"/>
      <c r="G58" s="114"/>
      <c r="H58" s="114"/>
      <c r="I58" s="104"/>
      <c r="J58" s="114" t="s">
        <v>1705</v>
      </c>
      <c r="K58" s="114"/>
      <c r="L58" s="104"/>
      <c r="M58" s="104"/>
      <c r="N58" s="136"/>
      <c r="O58" s="115"/>
      <c r="P58" s="95"/>
      <c r="Q58" s="95"/>
      <c r="R58" s="95"/>
      <c r="S58" s="95"/>
      <c r="T58" s="95"/>
      <c r="U58" s="95"/>
      <c r="V58" s="95"/>
      <c r="W58" s="95"/>
      <c r="X58" s="95"/>
    </row>
    <row r="59" ht="18.0" customHeight="1">
      <c r="A59" s="104">
        <f t="shared" si="1"/>
        <v>53</v>
      </c>
      <c r="B59" s="116" t="s">
        <v>1733</v>
      </c>
      <c r="C59" s="114" t="s">
        <v>1569</v>
      </c>
      <c r="D59" s="114" t="s">
        <v>1569</v>
      </c>
      <c r="E59" s="114" t="s">
        <v>1569</v>
      </c>
      <c r="F59" s="114"/>
      <c r="G59" s="114"/>
      <c r="H59" s="114"/>
      <c r="I59" s="104"/>
      <c r="J59" s="114" t="s">
        <v>1705</v>
      </c>
      <c r="K59" s="114"/>
      <c r="L59" s="104"/>
      <c r="M59" s="104"/>
      <c r="N59" s="136"/>
      <c r="O59" s="115"/>
      <c r="P59" s="95"/>
      <c r="Q59" s="95"/>
      <c r="R59" s="95"/>
      <c r="S59" s="95"/>
      <c r="T59" s="95"/>
      <c r="U59" s="95"/>
      <c r="V59" s="95"/>
      <c r="W59" s="95"/>
      <c r="X59" s="95"/>
    </row>
    <row r="60" ht="18.0" customHeight="1">
      <c r="A60" s="104">
        <f t="shared" si="1"/>
        <v>54</v>
      </c>
      <c r="B60" s="116" t="s">
        <v>1737</v>
      </c>
      <c r="C60" s="114" t="s">
        <v>1569</v>
      </c>
      <c r="D60" s="114" t="s">
        <v>1569</v>
      </c>
      <c r="E60" s="114" t="s">
        <v>1569</v>
      </c>
      <c r="F60" s="114"/>
      <c r="G60" s="114"/>
      <c r="H60" s="114"/>
      <c r="I60" s="104"/>
      <c r="J60" s="114" t="s">
        <v>1705</v>
      </c>
      <c r="K60" s="114"/>
      <c r="L60" s="104"/>
      <c r="M60" s="104"/>
      <c r="N60" s="136"/>
      <c r="O60" s="115"/>
      <c r="P60" s="95"/>
      <c r="Q60" s="95"/>
      <c r="R60" s="95"/>
      <c r="S60" s="95"/>
      <c r="T60" s="95"/>
      <c r="U60" s="95"/>
      <c r="V60" s="95"/>
      <c r="W60" s="95"/>
      <c r="X60" s="95"/>
    </row>
    <row r="61" ht="18.0" customHeight="1">
      <c r="A61" s="104">
        <f t="shared" si="1"/>
        <v>55</v>
      </c>
      <c r="B61" s="113" t="s">
        <v>1739</v>
      </c>
      <c r="C61" s="114" t="s">
        <v>1569</v>
      </c>
      <c r="D61" s="114" t="s">
        <v>1569</v>
      </c>
      <c r="E61" s="114" t="s">
        <v>1569</v>
      </c>
      <c r="F61" s="114"/>
      <c r="G61" s="114"/>
      <c r="H61" s="114"/>
      <c r="I61" s="104"/>
      <c r="J61" s="114" t="s">
        <v>1705</v>
      </c>
      <c r="K61" s="114"/>
      <c r="L61" s="104"/>
      <c r="M61" s="104"/>
      <c r="N61" s="136"/>
      <c r="O61" s="115"/>
      <c r="P61" s="95"/>
      <c r="Q61" s="95"/>
      <c r="R61" s="95"/>
      <c r="S61" s="95"/>
      <c r="T61" s="95"/>
      <c r="U61" s="95"/>
      <c r="V61" s="95"/>
      <c r="W61" s="95"/>
      <c r="X61" s="95"/>
    </row>
    <row r="62" ht="18.0" customHeight="1">
      <c r="A62" s="104">
        <f t="shared" si="1"/>
        <v>56</v>
      </c>
      <c r="B62" s="113" t="s">
        <v>1741</v>
      </c>
      <c r="C62" s="114" t="s">
        <v>1569</v>
      </c>
      <c r="D62" s="114" t="s">
        <v>1569</v>
      </c>
      <c r="E62" s="114" t="s">
        <v>1569</v>
      </c>
      <c r="F62" s="114"/>
      <c r="G62" s="114"/>
      <c r="H62" s="114"/>
      <c r="I62" s="104"/>
      <c r="J62" s="114" t="s">
        <v>1705</v>
      </c>
      <c r="K62" s="114"/>
      <c r="L62" s="104"/>
      <c r="M62" s="104"/>
      <c r="N62" s="136"/>
      <c r="O62" s="115"/>
      <c r="P62" s="95"/>
      <c r="Q62" s="95"/>
      <c r="R62" s="95"/>
      <c r="S62" s="95"/>
      <c r="T62" s="95"/>
      <c r="U62" s="95"/>
      <c r="V62" s="95"/>
      <c r="W62" s="95"/>
      <c r="X62" s="95"/>
    </row>
    <row r="63" ht="18.0" customHeight="1">
      <c r="A63" s="104">
        <f t="shared" si="1"/>
        <v>57</v>
      </c>
      <c r="B63" s="116" t="s">
        <v>1733</v>
      </c>
      <c r="C63" s="114" t="s">
        <v>1569</v>
      </c>
      <c r="D63" s="114" t="s">
        <v>1569</v>
      </c>
      <c r="E63" s="114" t="s">
        <v>1569</v>
      </c>
      <c r="F63" s="114"/>
      <c r="G63" s="114"/>
      <c r="H63" s="114"/>
      <c r="I63" s="104"/>
      <c r="J63" s="114" t="s">
        <v>1705</v>
      </c>
      <c r="K63" s="114"/>
      <c r="L63" s="104"/>
      <c r="M63" s="104"/>
      <c r="N63" s="136"/>
      <c r="O63" s="115"/>
      <c r="P63" s="95"/>
      <c r="Q63" s="95"/>
      <c r="R63" s="95"/>
      <c r="S63" s="95"/>
      <c r="T63" s="95"/>
      <c r="U63" s="95"/>
      <c r="V63" s="95"/>
      <c r="W63" s="95"/>
      <c r="X63" s="95"/>
    </row>
    <row r="64" ht="18.0" customHeight="1">
      <c r="A64" s="104">
        <f t="shared" si="1"/>
        <v>58</v>
      </c>
      <c r="B64" s="116" t="s">
        <v>1737</v>
      </c>
      <c r="C64" s="114" t="s">
        <v>1569</v>
      </c>
      <c r="D64" s="114" t="s">
        <v>1569</v>
      </c>
      <c r="E64" s="114" t="s">
        <v>1569</v>
      </c>
      <c r="F64" s="114"/>
      <c r="G64" s="114"/>
      <c r="H64" s="114"/>
      <c r="I64" s="104"/>
      <c r="J64" s="114" t="s">
        <v>1705</v>
      </c>
      <c r="K64" s="114"/>
      <c r="L64" s="104"/>
      <c r="M64" s="104"/>
      <c r="N64" s="136"/>
      <c r="O64" s="115"/>
      <c r="P64" s="95"/>
      <c r="Q64" s="95"/>
      <c r="R64" s="95"/>
      <c r="S64" s="95"/>
      <c r="T64" s="95"/>
      <c r="U64" s="95"/>
      <c r="V64" s="95"/>
      <c r="W64" s="95"/>
      <c r="X64" s="95"/>
    </row>
    <row r="65" ht="18.0" customHeight="1">
      <c r="A65" s="104">
        <f t="shared" si="1"/>
        <v>59</v>
      </c>
      <c r="B65" s="113" t="s">
        <v>1745</v>
      </c>
      <c r="C65" s="114" t="s">
        <v>1569</v>
      </c>
      <c r="D65" s="114" t="s">
        <v>1569</v>
      </c>
      <c r="E65" s="114" t="s">
        <v>1569</v>
      </c>
      <c r="F65" s="114"/>
      <c r="G65" s="114"/>
      <c r="H65" s="114"/>
      <c r="I65" s="104"/>
      <c r="J65" s="114" t="s">
        <v>1705</v>
      </c>
      <c r="K65" s="114"/>
      <c r="L65" s="104"/>
      <c r="M65" s="104"/>
      <c r="N65" s="136"/>
      <c r="O65" s="115"/>
      <c r="P65" s="95"/>
      <c r="Q65" s="95"/>
      <c r="R65" s="95"/>
      <c r="S65" s="95"/>
      <c r="T65" s="95"/>
      <c r="U65" s="95"/>
      <c r="V65" s="95"/>
      <c r="W65" s="95"/>
      <c r="X65" s="95"/>
    </row>
    <row r="66" ht="18.0" customHeight="1">
      <c r="A66" s="104">
        <f t="shared" si="1"/>
        <v>60</v>
      </c>
      <c r="B66" s="116" t="s">
        <v>1748</v>
      </c>
      <c r="C66" s="114" t="s">
        <v>1569</v>
      </c>
      <c r="D66" s="114" t="s">
        <v>1569</v>
      </c>
      <c r="E66" s="114" t="s">
        <v>1569</v>
      </c>
      <c r="F66" s="114"/>
      <c r="G66" s="114"/>
      <c r="H66" s="114"/>
      <c r="I66" s="104"/>
      <c r="J66" s="114" t="s">
        <v>1705</v>
      </c>
      <c r="K66" s="114"/>
      <c r="L66" s="104"/>
      <c r="M66" s="104"/>
      <c r="N66" s="136"/>
      <c r="O66" s="115"/>
      <c r="P66" s="95"/>
      <c r="Q66" s="95"/>
      <c r="R66" s="95"/>
      <c r="S66" s="95"/>
      <c r="T66" s="95"/>
      <c r="U66" s="95"/>
      <c r="V66" s="95"/>
      <c r="W66" s="95"/>
      <c r="X66" s="95"/>
    </row>
    <row r="67" ht="18.0" customHeight="1">
      <c r="A67" s="104">
        <f t="shared" si="1"/>
        <v>61</v>
      </c>
      <c r="B67" s="116" t="s">
        <v>1752</v>
      </c>
      <c r="C67" s="114" t="s">
        <v>1569</v>
      </c>
      <c r="D67" s="114" t="s">
        <v>1569</v>
      </c>
      <c r="E67" s="114" t="s">
        <v>1569</v>
      </c>
      <c r="F67" s="114"/>
      <c r="G67" s="114"/>
      <c r="H67" s="114"/>
      <c r="I67" s="104"/>
      <c r="J67" s="114" t="s">
        <v>1705</v>
      </c>
      <c r="K67" s="114"/>
      <c r="L67" s="104"/>
      <c r="M67" s="104"/>
      <c r="N67" s="136"/>
      <c r="O67" s="115"/>
      <c r="P67" s="95"/>
      <c r="Q67" s="95"/>
      <c r="R67" s="95"/>
      <c r="S67" s="95"/>
      <c r="T67" s="95"/>
      <c r="U67" s="95"/>
      <c r="V67" s="95"/>
      <c r="W67" s="95"/>
      <c r="X67" s="95"/>
    </row>
    <row r="68" ht="18.0" customHeight="1">
      <c r="A68" s="104">
        <f t="shared" si="1"/>
        <v>62</v>
      </c>
      <c r="B68" s="116" t="s">
        <v>1758</v>
      </c>
      <c r="C68" s="114" t="s">
        <v>1569</v>
      </c>
      <c r="D68" s="114" t="s">
        <v>1569</v>
      </c>
      <c r="E68" s="114" t="s">
        <v>1569</v>
      </c>
      <c r="F68" s="114"/>
      <c r="G68" s="114"/>
      <c r="H68" s="114"/>
      <c r="I68" s="104"/>
      <c r="J68" s="114" t="s">
        <v>1705</v>
      </c>
      <c r="K68" s="114"/>
      <c r="L68" s="104"/>
      <c r="M68" s="104"/>
      <c r="N68" s="136"/>
      <c r="O68" s="115"/>
      <c r="P68" s="95"/>
      <c r="Q68" s="95"/>
      <c r="R68" s="95"/>
      <c r="S68" s="95"/>
      <c r="T68" s="95"/>
      <c r="U68" s="95"/>
      <c r="V68" s="95"/>
      <c r="W68" s="95"/>
      <c r="X68" s="95"/>
    </row>
    <row r="69" ht="18.0" customHeight="1">
      <c r="A69" s="104">
        <f t="shared" si="1"/>
        <v>63</v>
      </c>
      <c r="B69" s="113" t="s">
        <v>1761</v>
      </c>
      <c r="C69" s="114" t="s">
        <v>1569</v>
      </c>
      <c r="D69" s="114" t="s">
        <v>1569</v>
      </c>
      <c r="E69" s="114" t="s">
        <v>1569</v>
      </c>
      <c r="F69" s="114"/>
      <c r="G69" s="114"/>
      <c r="H69" s="114"/>
      <c r="I69" s="104"/>
      <c r="J69" s="114" t="s">
        <v>1705</v>
      </c>
      <c r="K69" s="114"/>
      <c r="L69" s="104"/>
      <c r="M69" s="104"/>
      <c r="N69" s="136"/>
      <c r="O69" s="115"/>
      <c r="P69" s="95"/>
      <c r="Q69" s="95"/>
      <c r="R69" s="95"/>
      <c r="S69" s="95"/>
      <c r="T69" s="95"/>
      <c r="U69" s="95"/>
      <c r="V69" s="95"/>
      <c r="W69" s="95"/>
      <c r="X69" s="95"/>
    </row>
    <row r="70" ht="18.0" customHeight="1">
      <c r="A70" s="104">
        <f t="shared" si="1"/>
        <v>64</v>
      </c>
      <c r="B70" s="116" t="s">
        <v>1748</v>
      </c>
      <c r="C70" s="114" t="s">
        <v>1569</v>
      </c>
      <c r="D70" s="114" t="s">
        <v>1569</v>
      </c>
      <c r="E70" s="114" t="s">
        <v>1569</v>
      </c>
      <c r="F70" s="114"/>
      <c r="G70" s="114"/>
      <c r="H70" s="114"/>
      <c r="I70" s="104"/>
      <c r="J70" s="114" t="s">
        <v>1705</v>
      </c>
      <c r="K70" s="114"/>
      <c r="L70" s="104"/>
      <c r="M70" s="104"/>
      <c r="N70" s="136"/>
      <c r="O70" s="115"/>
      <c r="P70" s="95"/>
      <c r="Q70" s="95"/>
      <c r="R70" s="95"/>
      <c r="S70" s="95"/>
      <c r="T70" s="95"/>
      <c r="U70" s="95"/>
      <c r="V70" s="95"/>
      <c r="W70" s="95"/>
      <c r="X70" s="95"/>
    </row>
    <row r="71" ht="18.0" customHeight="1">
      <c r="A71" s="104">
        <f t="shared" si="1"/>
        <v>65</v>
      </c>
      <c r="B71" s="116" t="s">
        <v>1752</v>
      </c>
      <c r="C71" s="114" t="s">
        <v>1569</v>
      </c>
      <c r="D71" s="114" t="s">
        <v>1569</v>
      </c>
      <c r="E71" s="114" t="s">
        <v>1569</v>
      </c>
      <c r="F71" s="114"/>
      <c r="G71" s="114"/>
      <c r="H71" s="114"/>
      <c r="I71" s="104"/>
      <c r="J71" s="114" t="s">
        <v>1705</v>
      </c>
      <c r="K71" s="114"/>
      <c r="L71" s="104"/>
      <c r="M71" s="104"/>
      <c r="N71" s="136"/>
      <c r="O71" s="115"/>
      <c r="P71" s="95"/>
      <c r="Q71" s="95"/>
      <c r="R71" s="95"/>
      <c r="S71" s="95"/>
      <c r="T71" s="95"/>
      <c r="U71" s="95"/>
      <c r="V71" s="95"/>
      <c r="W71" s="95"/>
      <c r="X71" s="95"/>
    </row>
    <row r="72" ht="18.0" customHeight="1">
      <c r="A72" s="104">
        <f t="shared" si="1"/>
        <v>66</v>
      </c>
      <c r="B72" s="116" t="s">
        <v>1758</v>
      </c>
      <c r="C72" s="114" t="s">
        <v>1569</v>
      </c>
      <c r="D72" s="114" t="s">
        <v>1569</v>
      </c>
      <c r="E72" s="114" t="s">
        <v>1569</v>
      </c>
      <c r="F72" s="114"/>
      <c r="G72" s="114"/>
      <c r="H72" s="114"/>
      <c r="I72" s="104"/>
      <c r="J72" s="114" t="s">
        <v>1705</v>
      </c>
      <c r="K72" s="114"/>
      <c r="L72" s="104"/>
      <c r="M72" s="104"/>
      <c r="N72" s="136"/>
      <c r="O72" s="115"/>
      <c r="P72" s="95"/>
      <c r="Q72" s="95"/>
      <c r="R72" s="95"/>
      <c r="S72" s="95"/>
      <c r="T72" s="95"/>
      <c r="U72" s="95"/>
      <c r="V72" s="95"/>
      <c r="W72" s="95"/>
      <c r="X72" s="95"/>
    </row>
    <row r="73" ht="18.0" customHeight="1">
      <c r="A73" s="104">
        <f t="shared" si="1"/>
        <v>67</v>
      </c>
      <c r="B73" s="113" t="s">
        <v>1773</v>
      </c>
      <c r="C73" s="114" t="s">
        <v>1569</v>
      </c>
      <c r="D73" s="114" t="s">
        <v>1569</v>
      </c>
      <c r="E73" s="114" t="s">
        <v>1569</v>
      </c>
      <c r="F73" s="114"/>
      <c r="G73" s="114"/>
      <c r="H73" s="114"/>
      <c r="I73" s="113" t="s">
        <v>1776</v>
      </c>
      <c r="J73" s="114" t="s">
        <v>1705</v>
      </c>
      <c r="K73" s="114"/>
      <c r="L73" s="104"/>
      <c r="M73" s="104"/>
      <c r="N73" s="136"/>
      <c r="O73" s="115"/>
      <c r="P73" s="95"/>
      <c r="Q73" s="95"/>
      <c r="R73" s="95"/>
      <c r="S73" s="95"/>
      <c r="T73" s="95"/>
      <c r="U73" s="95"/>
      <c r="V73" s="95"/>
      <c r="W73" s="95"/>
      <c r="X73" s="95"/>
    </row>
    <row r="74" ht="18.0" customHeight="1">
      <c r="A74" s="104">
        <f t="shared" si="1"/>
        <v>68</v>
      </c>
      <c r="B74" s="113" t="s">
        <v>1777</v>
      </c>
      <c r="C74" s="114" t="s">
        <v>1569</v>
      </c>
      <c r="D74" s="114" t="s">
        <v>1569</v>
      </c>
      <c r="E74" s="114" t="s">
        <v>1569</v>
      </c>
      <c r="F74" s="114"/>
      <c r="G74" s="114"/>
      <c r="H74" s="114"/>
      <c r="I74" s="104"/>
      <c r="J74" s="114" t="s">
        <v>1705</v>
      </c>
      <c r="K74" s="114"/>
      <c r="L74" s="104"/>
      <c r="M74" s="104"/>
      <c r="N74" s="136"/>
      <c r="O74" s="115"/>
      <c r="P74" s="95"/>
      <c r="Q74" s="95"/>
      <c r="R74" s="95"/>
      <c r="S74" s="95"/>
      <c r="T74" s="95"/>
      <c r="U74" s="95"/>
      <c r="V74" s="95"/>
      <c r="W74" s="95"/>
      <c r="X74" s="95"/>
    </row>
    <row r="75" ht="18.0" customHeight="1">
      <c r="A75" s="104">
        <f t="shared" si="1"/>
        <v>69</v>
      </c>
      <c r="B75" s="132" t="s">
        <v>1778</v>
      </c>
      <c r="C75" s="114" t="s">
        <v>1569</v>
      </c>
      <c r="D75" s="114" t="s">
        <v>1569</v>
      </c>
      <c r="E75" s="114" t="s">
        <v>1569</v>
      </c>
      <c r="F75" s="114"/>
      <c r="G75" s="114"/>
      <c r="H75" s="114" t="s">
        <v>1569</v>
      </c>
      <c r="I75" s="120" t="s">
        <v>1570</v>
      </c>
      <c r="J75" s="114" t="s">
        <v>1705</v>
      </c>
      <c r="K75" s="114"/>
      <c r="L75" s="122" t="s">
        <v>1570</v>
      </c>
      <c r="M75" s="124"/>
      <c r="N75" s="129" t="s">
        <v>1570</v>
      </c>
      <c r="O75" s="127"/>
      <c r="P75" s="93"/>
      <c r="Q75" s="93"/>
      <c r="R75" s="93"/>
      <c r="S75" s="93"/>
      <c r="T75" s="93"/>
      <c r="U75" s="93"/>
      <c r="V75" s="93"/>
      <c r="W75" s="93"/>
      <c r="X75" s="93"/>
    </row>
    <row r="76" ht="18.0" customHeight="1">
      <c r="A76" s="104">
        <f t="shared" si="1"/>
        <v>70</v>
      </c>
      <c r="B76" s="113" t="s">
        <v>1781</v>
      </c>
      <c r="C76" s="114" t="s">
        <v>1569</v>
      </c>
      <c r="D76" s="114" t="s">
        <v>1569</v>
      </c>
      <c r="E76" s="114" t="s">
        <v>1569</v>
      </c>
      <c r="F76" s="114"/>
      <c r="G76" s="114"/>
      <c r="H76" s="114"/>
      <c r="I76" s="104"/>
      <c r="J76" s="114" t="s">
        <v>1705</v>
      </c>
      <c r="K76" s="114"/>
      <c r="L76" s="104"/>
      <c r="M76" s="104"/>
      <c r="N76" s="136"/>
      <c r="O76" s="115"/>
      <c r="P76" s="95"/>
      <c r="Q76" s="95"/>
      <c r="R76" s="95"/>
      <c r="S76" s="95"/>
      <c r="T76" s="95"/>
      <c r="U76" s="95"/>
      <c r="V76" s="95"/>
      <c r="W76" s="95"/>
      <c r="X76" s="95"/>
    </row>
    <row r="77" ht="18.0" customHeight="1">
      <c r="A77" s="104">
        <f t="shared" si="1"/>
        <v>71</v>
      </c>
      <c r="B77" s="113" t="s">
        <v>1784</v>
      </c>
      <c r="C77" s="114" t="s">
        <v>1569</v>
      </c>
      <c r="D77" s="114" t="s">
        <v>1569</v>
      </c>
      <c r="E77" s="114" t="s">
        <v>1569</v>
      </c>
      <c r="F77" s="114"/>
      <c r="G77" s="114"/>
      <c r="H77" s="114" t="s">
        <v>1569</v>
      </c>
      <c r="I77" s="104"/>
      <c r="J77" s="114" t="s">
        <v>1705</v>
      </c>
      <c r="K77" s="114"/>
      <c r="L77" s="104"/>
      <c r="M77" s="104"/>
      <c r="N77" s="136"/>
      <c r="O77" s="115"/>
      <c r="P77" s="95"/>
      <c r="Q77" s="95"/>
      <c r="R77" s="95"/>
      <c r="S77" s="95"/>
      <c r="T77" s="95"/>
      <c r="U77" s="95"/>
      <c r="V77" s="95"/>
      <c r="W77" s="95"/>
      <c r="X77" s="95"/>
    </row>
    <row r="78" ht="18.0" customHeight="1">
      <c r="A78" s="104">
        <f t="shared" si="1"/>
        <v>72</v>
      </c>
      <c r="B78" s="113" t="s">
        <v>1787</v>
      </c>
      <c r="C78" s="114" t="s">
        <v>1569</v>
      </c>
      <c r="D78" s="114" t="s">
        <v>1569</v>
      </c>
      <c r="E78" s="114"/>
      <c r="F78" s="114"/>
      <c r="G78" s="114"/>
      <c r="H78" s="114"/>
      <c r="I78" s="168"/>
      <c r="J78" s="114" t="s">
        <v>1795</v>
      </c>
      <c r="K78" s="114"/>
      <c r="L78" s="168"/>
      <c r="M78" s="168"/>
      <c r="N78" s="169"/>
      <c r="O78" s="170"/>
      <c r="P78" s="171"/>
      <c r="Q78" s="171"/>
      <c r="R78" s="171"/>
      <c r="S78" s="171"/>
      <c r="T78" s="171"/>
      <c r="U78" s="171"/>
      <c r="V78" s="171"/>
      <c r="W78" s="171"/>
      <c r="X78" s="171"/>
    </row>
    <row r="79" ht="18.0" customHeight="1">
      <c r="A79" s="104">
        <f t="shared" si="1"/>
        <v>73</v>
      </c>
      <c r="B79" s="116" t="s">
        <v>1798</v>
      </c>
      <c r="C79" s="114" t="s">
        <v>1569</v>
      </c>
      <c r="D79" s="114" t="s">
        <v>1569</v>
      </c>
      <c r="E79" s="114" t="s">
        <v>1569</v>
      </c>
      <c r="F79" s="114"/>
      <c r="G79" s="114"/>
      <c r="H79" s="114"/>
      <c r="I79" s="168"/>
      <c r="J79" s="114" t="s">
        <v>1795</v>
      </c>
      <c r="K79" s="114"/>
      <c r="L79" s="168"/>
      <c r="M79" s="168"/>
      <c r="N79" s="169"/>
      <c r="O79" s="170"/>
      <c r="P79" s="171"/>
      <c r="Q79" s="171"/>
      <c r="R79" s="171"/>
      <c r="S79" s="171"/>
      <c r="T79" s="171"/>
      <c r="U79" s="171"/>
      <c r="V79" s="171"/>
      <c r="W79" s="171"/>
      <c r="X79" s="171"/>
    </row>
    <row r="80" ht="18.0" customHeight="1">
      <c r="A80" s="104">
        <f t="shared" si="1"/>
        <v>74</v>
      </c>
      <c r="B80" s="116" t="s">
        <v>1799</v>
      </c>
      <c r="C80" s="114" t="s">
        <v>1569</v>
      </c>
      <c r="D80" s="114" t="s">
        <v>1569</v>
      </c>
      <c r="E80" s="114" t="s">
        <v>1569</v>
      </c>
      <c r="F80" s="114"/>
      <c r="G80" s="114"/>
      <c r="H80" s="114" t="s">
        <v>1569</v>
      </c>
      <c r="I80" s="168"/>
      <c r="J80" s="114" t="s">
        <v>1795</v>
      </c>
      <c r="K80" s="114"/>
      <c r="L80" s="168"/>
      <c r="M80" s="168"/>
      <c r="N80" s="169"/>
      <c r="O80" s="170"/>
      <c r="P80" s="171"/>
      <c r="Q80" s="171"/>
      <c r="R80" s="171"/>
      <c r="S80" s="171"/>
      <c r="T80" s="171"/>
      <c r="U80" s="171"/>
      <c r="V80" s="171"/>
      <c r="W80" s="171"/>
      <c r="X80" s="171"/>
    </row>
    <row r="81" ht="18.0" customHeight="1">
      <c r="A81" s="104">
        <f t="shared" si="1"/>
        <v>75</v>
      </c>
      <c r="B81" s="116" t="s">
        <v>1800</v>
      </c>
      <c r="C81" s="114" t="s">
        <v>1569</v>
      </c>
      <c r="D81" s="114" t="s">
        <v>1569</v>
      </c>
      <c r="E81" s="114" t="s">
        <v>1569</v>
      </c>
      <c r="F81" s="114"/>
      <c r="G81" s="114"/>
      <c r="H81" s="114" t="s">
        <v>1569</v>
      </c>
      <c r="I81" s="168"/>
      <c r="J81" s="114" t="s">
        <v>1795</v>
      </c>
      <c r="K81" s="114"/>
      <c r="L81" s="168"/>
      <c r="M81" s="168"/>
      <c r="N81" s="169"/>
      <c r="O81" s="170"/>
      <c r="P81" s="171"/>
      <c r="Q81" s="171"/>
      <c r="R81" s="171"/>
      <c r="S81" s="171"/>
      <c r="T81" s="171"/>
      <c r="U81" s="171"/>
      <c r="V81" s="171"/>
      <c r="W81" s="171"/>
      <c r="X81" s="171"/>
    </row>
    <row r="82" ht="18.0" customHeight="1">
      <c r="A82" s="104">
        <f t="shared" si="1"/>
        <v>76</v>
      </c>
      <c r="B82" s="113" t="s">
        <v>1801</v>
      </c>
      <c r="C82" s="114" t="s">
        <v>1569</v>
      </c>
      <c r="D82" s="114" t="s">
        <v>1569</v>
      </c>
      <c r="E82" s="114" t="s">
        <v>1569</v>
      </c>
      <c r="F82" s="114" t="s">
        <v>1569</v>
      </c>
      <c r="G82" s="114" t="s">
        <v>1569</v>
      </c>
      <c r="H82" s="114" t="s">
        <v>1569</v>
      </c>
      <c r="I82" s="168"/>
      <c r="J82" s="114"/>
      <c r="K82" s="114"/>
      <c r="L82" s="168"/>
      <c r="M82" s="168"/>
      <c r="N82" s="169"/>
      <c r="O82" s="170"/>
      <c r="P82" s="171"/>
      <c r="Q82" s="171"/>
      <c r="R82" s="171"/>
      <c r="S82" s="171"/>
      <c r="T82" s="171"/>
      <c r="U82" s="171"/>
      <c r="V82" s="171"/>
      <c r="W82" s="171"/>
      <c r="X82" s="171"/>
    </row>
    <row r="83" ht="18.0" customHeight="1">
      <c r="A83" s="104">
        <f t="shared" si="1"/>
        <v>77</v>
      </c>
      <c r="B83" s="113" t="s">
        <v>1802</v>
      </c>
      <c r="C83" s="114" t="s">
        <v>1569</v>
      </c>
      <c r="D83" s="114" t="s">
        <v>1569</v>
      </c>
      <c r="E83" s="114" t="s">
        <v>1569</v>
      </c>
      <c r="F83" s="114" t="s">
        <v>1569</v>
      </c>
      <c r="G83" s="114" t="s">
        <v>1569</v>
      </c>
      <c r="H83" s="114" t="s">
        <v>1569</v>
      </c>
      <c r="I83" s="168"/>
      <c r="J83" s="114"/>
      <c r="K83" s="114"/>
      <c r="L83" s="168"/>
      <c r="M83" s="168"/>
      <c r="N83" s="169"/>
      <c r="O83" s="170"/>
      <c r="P83" s="171"/>
      <c r="Q83" s="171"/>
      <c r="R83" s="171"/>
      <c r="S83" s="171"/>
      <c r="T83" s="171"/>
      <c r="U83" s="171"/>
      <c r="V83" s="171"/>
      <c r="W83" s="171"/>
      <c r="X83" s="171"/>
    </row>
    <row r="84" ht="27.75" customHeight="1">
      <c r="A84" s="104">
        <f t="shared" si="1"/>
        <v>78</v>
      </c>
      <c r="B84" s="113" t="s">
        <v>1803</v>
      </c>
      <c r="C84" s="114"/>
      <c r="D84" s="114"/>
      <c r="E84" s="114"/>
      <c r="F84" s="114"/>
      <c r="G84" s="114"/>
      <c r="H84" s="114"/>
      <c r="I84" s="168"/>
      <c r="J84" s="114"/>
      <c r="K84" s="114"/>
      <c r="L84" s="172" t="s">
        <v>1804</v>
      </c>
      <c r="M84" s="168"/>
      <c r="N84" s="169"/>
      <c r="O84" s="170"/>
      <c r="P84" s="171"/>
      <c r="Q84" s="171"/>
      <c r="R84" s="171"/>
      <c r="S84" s="171"/>
      <c r="T84" s="171"/>
      <c r="U84" s="171"/>
      <c r="V84" s="171"/>
      <c r="W84" s="171"/>
      <c r="X84" s="171"/>
    </row>
    <row r="85" ht="18.0" customHeight="1">
      <c r="A85" s="108">
        <f t="shared" si="1"/>
        <v>79</v>
      </c>
      <c r="B85" s="108" t="s">
        <v>1805</v>
      </c>
      <c r="C85" s="109"/>
      <c r="D85" s="109"/>
      <c r="E85" s="109"/>
      <c r="F85" s="109"/>
      <c r="G85" s="109"/>
      <c r="H85" s="109"/>
      <c r="I85" s="108"/>
      <c r="J85" s="109"/>
      <c r="K85" s="109"/>
      <c r="L85" s="108"/>
      <c r="M85" s="108"/>
      <c r="N85" s="154"/>
      <c r="O85" s="110"/>
      <c r="P85" s="111"/>
      <c r="Q85" s="112"/>
      <c r="R85" s="112"/>
      <c r="S85" s="112"/>
      <c r="T85" s="112"/>
      <c r="U85" s="112"/>
      <c r="V85" s="112"/>
      <c r="W85" s="112"/>
      <c r="X85" s="112"/>
    </row>
    <row r="86" ht="27.75" customHeight="1">
      <c r="A86" s="104">
        <f t="shared" si="1"/>
        <v>80</v>
      </c>
      <c r="B86" s="132" t="s">
        <v>1806</v>
      </c>
      <c r="C86" s="114" t="s">
        <v>1569</v>
      </c>
      <c r="D86" s="114" t="s">
        <v>1569</v>
      </c>
      <c r="E86" s="114" t="s">
        <v>1569</v>
      </c>
      <c r="F86" s="114" t="s">
        <v>1569</v>
      </c>
      <c r="G86" s="114"/>
      <c r="H86" s="114" t="s">
        <v>1569</v>
      </c>
      <c r="I86" s="120" t="s">
        <v>1807</v>
      </c>
      <c r="J86" s="122" t="s">
        <v>1808</v>
      </c>
      <c r="K86" s="122"/>
      <c r="L86" s="122" t="s">
        <v>1570</v>
      </c>
      <c r="M86" s="124"/>
      <c r="N86" s="126" t="s">
        <v>1570</v>
      </c>
      <c r="O86" s="127"/>
      <c r="P86" s="93"/>
      <c r="Q86" s="93"/>
      <c r="R86" s="93"/>
      <c r="S86" s="93"/>
      <c r="T86" s="93"/>
      <c r="U86" s="93"/>
      <c r="V86" s="93"/>
      <c r="W86" s="93"/>
      <c r="X86" s="93"/>
    </row>
    <row r="87" ht="18.0" customHeight="1">
      <c r="A87" s="104">
        <f t="shared" si="1"/>
        <v>81</v>
      </c>
      <c r="B87" s="116" t="s">
        <v>1809</v>
      </c>
      <c r="C87" s="114" t="s">
        <v>1569</v>
      </c>
      <c r="D87" s="114" t="s">
        <v>1569</v>
      </c>
      <c r="E87" s="114" t="s">
        <v>1569</v>
      </c>
      <c r="F87" s="114" t="s">
        <v>1569</v>
      </c>
      <c r="G87" s="114"/>
      <c r="H87" s="114" t="s">
        <v>1569</v>
      </c>
      <c r="I87" s="120" t="s">
        <v>1609</v>
      </c>
      <c r="J87" s="122" t="s">
        <v>1808</v>
      </c>
      <c r="K87" s="122"/>
      <c r="L87" s="122" t="s">
        <v>1570</v>
      </c>
      <c r="M87" s="124"/>
      <c r="N87" s="129" t="s">
        <v>1570</v>
      </c>
      <c r="O87" s="127"/>
      <c r="P87" s="93"/>
      <c r="Q87" s="93"/>
      <c r="R87" s="93"/>
      <c r="S87" s="93"/>
      <c r="T87" s="93"/>
      <c r="U87" s="93"/>
      <c r="V87" s="93"/>
      <c r="W87" s="93"/>
      <c r="X87" s="93"/>
    </row>
    <row r="88" ht="27.75" customHeight="1">
      <c r="A88" s="104">
        <f t="shared" si="1"/>
        <v>82</v>
      </c>
      <c r="B88" s="132" t="s">
        <v>1810</v>
      </c>
      <c r="C88" s="114" t="s">
        <v>1569</v>
      </c>
      <c r="D88" s="114" t="s">
        <v>1569</v>
      </c>
      <c r="E88" s="114" t="s">
        <v>1569</v>
      </c>
      <c r="F88" s="114" t="s">
        <v>1569</v>
      </c>
      <c r="G88" s="114"/>
      <c r="H88" s="114" t="s">
        <v>1569</v>
      </c>
      <c r="I88" s="120" t="s">
        <v>1811</v>
      </c>
      <c r="J88" s="122" t="s">
        <v>1812</v>
      </c>
      <c r="K88" s="122"/>
      <c r="L88" s="122" t="s">
        <v>1570</v>
      </c>
      <c r="M88" s="124"/>
      <c r="N88" s="129"/>
      <c r="O88" s="127"/>
      <c r="P88" s="93"/>
      <c r="Q88" s="93"/>
      <c r="R88" s="93"/>
      <c r="S88" s="93"/>
      <c r="T88" s="93"/>
      <c r="U88" s="93"/>
      <c r="V88" s="93"/>
      <c r="W88" s="93"/>
      <c r="X88" s="93"/>
    </row>
    <row r="89" ht="30.75" customHeight="1">
      <c r="A89" s="104">
        <f t="shared" si="1"/>
        <v>83</v>
      </c>
      <c r="B89" s="116" t="s">
        <v>1813</v>
      </c>
      <c r="C89" s="114" t="s">
        <v>1570</v>
      </c>
      <c r="D89" s="114" t="s">
        <v>1569</v>
      </c>
      <c r="E89" s="114"/>
      <c r="F89" s="114"/>
      <c r="G89" s="114"/>
      <c r="H89" s="114"/>
      <c r="I89" s="120"/>
      <c r="J89" s="122" t="s">
        <v>1812</v>
      </c>
      <c r="K89" s="122"/>
      <c r="L89" s="122"/>
      <c r="M89" s="124"/>
      <c r="N89" s="129"/>
      <c r="O89" s="127"/>
      <c r="P89" s="93"/>
      <c r="Q89" s="93"/>
      <c r="R89" s="93"/>
      <c r="S89" s="93"/>
      <c r="T89" s="93"/>
      <c r="U89" s="93"/>
      <c r="V89" s="93"/>
      <c r="W89" s="93"/>
      <c r="X89" s="93"/>
    </row>
    <row r="90" ht="30.75" customHeight="1">
      <c r="A90" s="104">
        <f t="shared" si="1"/>
        <v>84</v>
      </c>
      <c r="B90" s="116" t="s">
        <v>1814</v>
      </c>
      <c r="C90" s="114" t="s">
        <v>1569</v>
      </c>
      <c r="D90" s="114" t="s">
        <v>1569</v>
      </c>
      <c r="E90" s="114"/>
      <c r="F90" s="114"/>
      <c r="G90" s="114"/>
      <c r="H90" s="114"/>
      <c r="I90" s="120"/>
      <c r="J90" s="122" t="s">
        <v>1812</v>
      </c>
      <c r="K90" s="122"/>
      <c r="L90" s="122"/>
      <c r="M90" s="124"/>
      <c r="N90" s="129"/>
      <c r="O90" s="127"/>
      <c r="P90" s="93"/>
      <c r="Q90" s="93"/>
      <c r="R90" s="93"/>
      <c r="S90" s="93"/>
      <c r="T90" s="93"/>
      <c r="U90" s="93"/>
      <c r="V90" s="93"/>
      <c r="W90" s="93"/>
      <c r="X90" s="93"/>
    </row>
    <row r="91" ht="30.0" customHeight="1">
      <c r="A91" s="104">
        <f t="shared" si="1"/>
        <v>85</v>
      </c>
      <c r="B91" s="116" t="s">
        <v>1815</v>
      </c>
      <c r="C91" s="114" t="s">
        <v>1569</v>
      </c>
      <c r="D91" s="114" t="s">
        <v>1569</v>
      </c>
      <c r="E91" s="114"/>
      <c r="F91" s="114"/>
      <c r="G91" s="114"/>
      <c r="H91" s="114" t="s">
        <v>1569</v>
      </c>
      <c r="I91" s="120"/>
      <c r="J91" s="122" t="s">
        <v>1812</v>
      </c>
      <c r="K91" s="122"/>
      <c r="L91" s="122"/>
      <c r="M91" s="124"/>
      <c r="N91" s="129"/>
      <c r="O91" s="127"/>
      <c r="P91" s="93"/>
      <c r="Q91" s="93"/>
      <c r="R91" s="93"/>
      <c r="S91" s="93"/>
      <c r="T91" s="93"/>
      <c r="U91" s="93"/>
      <c r="V91" s="93"/>
      <c r="W91" s="93"/>
      <c r="X91" s="93"/>
    </row>
    <row r="92" ht="27.75" customHeight="1">
      <c r="A92" s="104">
        <f t="shared" si="1"/>
        <v>86</v>
      </c>
      <c r="B92" s="132" t="s">
        <v>1816</v>
      </c>
      <c r="C92" s="114" t="s">
        <v>1569</v>
      </c>
      <c r="D92" s="114" t="s">
        <v>1569</v>
      </c>
      <c r="E92" s="114" t="s">
        <v>1569</v>
      </c>
      <c r="F92" s="114" t="s">
        <v>1569</v>
      </c>
      <c r="G92" s="114"/>
      <c r="H92" s="114" t="s">
        <v>1569</v>
      </c>
      <c r="I92" s="120" t="s">
        <v>1817</v>
      </c>
      <c r="J92" s="122" t="s">
        <v>1818</v>
      </c>
      <c r="K92" s="122"/>
      <c r="L92" s="122" t="s">
        <v>1570</v>
      </c>
      <c r="M92" s="124"/>
      <c r="N92" s="129"/>
      <c r="O92" s="127"/>
      <c r="P92" s="93"/>
      <c r="Q92" s="93"/>
      <c r="R92" s="93"/>
      <c r="S92" s="93"/>
      <c r="T92" s="93"/>
      <c r="U92" s="93"/>
      <c r="V92" s="93"/>
      <c r="W92" s="93"/>
      <c r="X92" s="93"/>
    </row>
    <row r="93" ht="18.0" customHeight="1">
      <c r="A93" s="104">
        <f t="shared" si="1"/>
        <v>87</v>
      </c>
      <c r="B93" s="132" t="s">
        <v>1819</v>
      </c>
      <c r="C93" s="114" t="s">
        <v>1569</v>
      </c>
      <c r="D93" s="114" t="s">
        <v>1569</v>
      </c>
      <c r="E93" s="114"/>
      <c r="F93" s="114"/>
      <c r="G93" s="114"/>
      <c r="H93" s="114" t="s">
        <v>1569</v>
      </c>
      <c r="I93" s="120"/>
      <c r="J93" s="122" t="s">
        <v>1820</v>
      </c>
      <c r="K93" s="122"/>
      <c r="L93" s="122"/>
      <c r="M93" s="124"/>
      <c r="N93" s="129"/>
      <c r="O93" s="127"/>
      <c r="P93" s="93"/>
      <c r="Q93" s="93"/>
      <c r="R93" s="93"/>
      <c r="S93" s="93"/>
      <c r="T93" s="93"/>
      <c r="U93" s="93"/>
      <c r="V93" s="93"/>
      <c r="W93" s="93"/>
      <c r="X93" s="93"/>
    </row>
    <row r="94" ht="18.0" customHeight="1">
      <c r="A94" s="104">
        <f t="shared" si="1"/>
        <v>88</v>
      </c>
      <c r="B94" s="116" t="s">
        <v>1814</v>
      </c>
      <c r="C94" s="114" t="s">
        <v>1569</v>
      </c>
      <c r="D94" s="114" t="s">
        <v>1569</v>
      </c>
      <c r="E94" s="114" t="s">
        <v>1569</v>
      </c>
      <c r="F94" s="114"/>
      <c r="G94" s="114"/>
      <c r="H94" s="114" t="s">
        <v>1570</v>
      </c>
      <c r="I94" s="120"/>
      <c r="J94" s="122" t="s">
        <v>1820</v>
      </c>
      <c r="K94" s="122"/>
      <c r="L94" s="122"/>
      <c r="M94" s="124"/>
      <c r="N94" s="129"/>
      <c r="O94" s="127"/>
      <c r="P94" s="93"/>
      <c r="Q94" s="93"/>
      <c r="R94" s="93"/>
      <c r="S94" s="93"/>
      <c r="T94" s="93"/>
      <c r="U94" s="93"/>
      <c r="V94" s="93"/>
      <c r="W94" s="93"/>
      <c r="X94" s="93"/>
    </row>
    <row r="95" ht="18.0" customHeight="1">
      <c r="A95" s="104">
        <f t="shared" si="1"/>
        <v>89</v>
      </c>
      <c r="B95" s="116" t="s">
        <v>1821</v>
      </c>
      <c r="C95" s="114" t="s">
        <v>1569</v>
      </c>
      <c r="D95" s="114" t="s">
        <v>1569</v>
      </c>
      <c r="E95" s="114" t="s">
        <v>1569</v>
      </c>
      <c r="F95" s="114"/>
      <c r="G95" s="114"/>
      <c r="H95" s="114"/>
      <c r="I95" s="120"/>
      <c r="J95" s="122" t="s">
        <v>1820</v>
      </c>
      <c r="K95" s="122"/>
      <c r="L95" s="122"/>
      <c r="M95" s="124"/>
      <c r="N95" s="129"/>
      <c r="O95" s="127"/>
      <c r="P95" s="93"/>
      <c r="Q95" s="93"/>
      <c r="R95" s="93"/>
      <c r="S95" s="93"/>
      <c r="T95" s="93"/>
      <c r="U95" s="93"/>
      <c r="V95" s="93"/>
      <c r="W95" s="93"/>
      <c r="X95" s="93"/>
    </row>
    <row r="96" ht="18.0" customHeight="1">
      <c r="A96" s="104">
        <f t="shared" si="1"/>
        <v>90</v>
      </c>
      <c r="B96" s="116" t="s">
        <v>1822</v>
      </c>
      <c r="C96" s="114" t="s">
        <v>1569</v>
      </c>
      <c r="D96" s="114" t="s">
        <v>1569</v>
      </c>
      <c r="E96" s="114" t="s">
        <v>1569</v>
      </c>
      <c r="F96" s="114"/>
      <c r="G96" s="114"/>
      <c r="H96" s="114"/>
      <c r="I96" s="120"/>
      <c r="J96" s="122" t="s">
        <v>1820</v>
      </c>
      <c r="K96" s="122"/>
      <c r="L96" s="122"/>
      <c r="M96" s="124"/>
      <c r="N96" s="129"/>
      <c r="O96" s="127"/>
      <c r="P96" s="93"/>
      <c r="Q96" s="93"/>
      <c r="R96" s="93"/>
      <c r="S96" s="93"/>
      <c r="T96" s="93"/>
      <c r="U96" s="93"/>
      <c r="V96" s="93"/>
      <c r="W96" s="93"/>
      <c r="X96" s="93"/>
    </row>
    <row r="97" ht="27.75" customHeight="1">
      <c r="A97" s="104">
        <f t="shared" si="1"/>
        <v>91</v>
      </c>
      <c r="B97" s="132" t="s">
        <v>1823</v>
      </c>
      <c r="C97" s="114" t="s">
        <v>1569</v>
      </c>
      <c r="D97" s="114" t="s">
        <v>1569</v>
      </c>
      <c r="E97" s="114" t="s">
        <v>1569</v>
      </c>
      <c r="F97" s="114"/>
      <c r="G97" s="114"/>
      <c r="H97" s="114"/>
      <c r="I97" s="120"/>
      <c r="J97" s="122" t="s">
        <v>1824</v>
      </c>
      <c r="K97" s="122"/>
      <c r="L97" s="122"/>
      <c r="M97" s="124"/>
      <c r="N97" s="129"/>
      <c r="O97" s="127"/>
      <c r="P97" s="93"/>
      <c r="Q97" s="93"/>
      <c r="R97" s="93"/>
      <c r="S97" s="93"/>
      <c r="T97" s="93"/>
      <c r="U97" s="93"/>
      <c r="V97" s="93"/>
      <c r="W97" s="93"/>
      <c r="X97" s="93"/>
    </row>
    <row r="98" ht="18.0" customHeight="1">
      <c r="A98" s="104">
        <f t="shared" si="1"/>
        <v>92</v>
      </c>
      <c r="B98" s="116" t="s">
        <v>1825</v>
      </c>
      <c r="C98" s="114" t="s">
        <v>1569</v>
      </c>
      <c r="D98" s="114" t="s">
        <v>1569</v>
      </c>
      <c r="E98" s="114" t="s">
        <v>1569</v>
      </c>
      <c r="F98" s="114"/>
      <c r="G98" s="114"/>
      <c r="H98" s="114" t="s">
        <v>1569</v>
      </c>
      <c r="I98" s="120"/>
      <c r="J98" s="122" t="s">
        <v>1824</v>
      </c>
      <c r="K98" s="122"/>
      <c r="L98" s="122"/>
      <c r="M98" s="124"/>
      <c r="N98" s="129"/>
      <c r="O98" s="127"/>
      <c r="P98" s="93"/>
      <c r="Q98" s="93"/>
      <c r="R98" s="93"/>
      <c r="S98" s="93"/>
      <c r="T98" s="93"/>
      <c r="U98" s="93"/>
      <c r="V98" s="93"/>
      <c r="W98" s="93"/>
      <c r="X98" s="93"/>
    </row>
    <row r="99" ht="18.0" customHeight="1">
      <c r="A99" s="104">
        <f t="shared" si="1"/>
        <v>93</v>
      </c>
      <c r="B99" s="116" t="s">
        <v>1814</v>
      </c>
      <c r="C99" s="114" t="s">
        <v>1569</v>
      </c>
      <c r="D99" s="114" t="s">
        <v>1569</v>
      </c>
      <c r="E99" s="114" t="s">
        <v>1569</v>
      </c>
      <c r="F99" s="114"/>
      <c r="G99" s="114"/>
      <c r="H99" s="114"/>
      <c r="I99" s="120"/>
      <c r="J99" s="122" t="s">
        <v>1824</v>
      </c>
      <c r="K99" s="122"/>
      <c r="L99" s="122"/>
      <c r="M99" s="124"/>
      <c r="N99" s="129"/>
      <c r="O99" s="127"/>
      <c r="P99" s="93"/>
      <c r="Q99" s="93"/>
      <c r="R99" s="93"/>
      <c r="S99" s="93"/>
      <c r="T99" s="93"/>
      <c r="U99" s="93"/>
      <c r="V99" s="93"/>
      <c r="W99" s="93"/>
      <c r="X99" s="93"/>
    </row>
    <row r="100" ht="18.0" customHeight="1">
      <c r="A100" s="104">
        <f t="shared" si="1"/>
        <v>94</v>
      </c>
      <c r="B100" s="116" t="s">
        <v>1826</v>
      </c>
      <c r="C100" s="114" t="s">
        <v>1569</v>
      </c>
      <c r="D100" s="114" t="s">
        <v>1569</v>
      </c>
      <c r="E100" s="114" t="s">
        <v>1569</v>
      </c>
      <c r="F100" s="114"/>
      <c r="G100" s="114"/>
      <c r="H100" s="114" t="s">
        <v>1569</v>
      </c>
      <c r="I100" s="120"/>
      <c r="J100" s="122" t="s">
        <v>1824</v>
      </c>
      <c r="K100" s="122"/>
      <c r="L100" s="122"/>
      <c r="M100" s="124"/>
      <c r="N100" s="129"/>
      <c r="O100" s="127"/>
      <c r="P100" s="93"/>
      <c r="Q100" s="93"/>
      <c r="R100" s="93"/>
      <c r="S100" s="93"/>
      <c r="T100" s="93"/>
      <c r="U100" s="93"/>
      <c r="V100" s="93"/>
      <c r="W100" s="93"/>
      <c r="X100" s="93"/>
    </row>
    <row r="101" ht="18.0" customHeight="1">
      <c r="A101" s="104">
        <f t="shared" si="1"/>
        <v>95</v>
      </c>
      <c r="B101" s="113" t="s">
        <v>1827</v>
      </c>
      <c r="C101" s="114"/>
      <c r="D101" s="114" t="s">
        <v>1569</v>
      </c>
      <c r="E101" s="114" t="s">
        <v>1569</v>
      </c>
      <c r="F101" s="114"/>
      <c r="G101" s="114"/>
      <c r="H101" s="114"/>
      <c r="I101" s="120"/>
      <c r="J101" s="122" t="s">
        <v>1828</v>
      </c>
      <c r="K101" s="122"/>
      <c r="L101" s="122"/>
      <c r="M101" s="124"/>
      <c r="N101" s="129"/>
      <c r="O101" s="127"/>
      <c r="P101" s="93"/>
      <c r="Q101" s="93"/>
      <c r="R101" s="93"/>
      <c r="S101" s="93"/>
      <c r="T101" s="93"/>
      <c r="U101" s="93"/>
      <c r="V101" s="93"/>
      <c r="W101" s="93"/>
      <c r="X101" s="93"/>
    </row>
    <row r="102" ht="18.0" customHeight="1">
      <c r="A102" s="104">
        <f t="shared" si="1"/>
        <v>96</v>
      </c>
      <c r="B102" s="116" t="s">
        <v>1829</v>
      </c>
      <c r="C102" s="114"/>
      <c r="D102" s="114" t="s">
        <v>1569</v>
      </c>
      <c r="E102" s="114" t="s">
        <v>1569</v>
      </c>
      <c r="F102" s="114"/>
      <c r="G102" s="114"/>
      <c r="H102" s="114"/>
      <c r="I102" s="120"/>
      <c r="J102" s="122" t="s">
        <v>1828</v>
      </c>
      <c r="K102" s="122"/>
      <c r="L102" s="122"/>
      <c r="M102" s="124"/>
      <c r="N102" s="129"/>
      <c r="O102" s="127"/>
      <c r="P102" s="93"/>
      <c r="Q102" s="93"/>
      <c r="R102" s="93"/>
      <c r="S102" s="93"/>
      <c r="T102" s="93"/>
      <c r="U102" s="93"/>
      <c r="V102" s="93"/>
      <c r="W102" s="93"/>
      <c r="X102" s="93"/>
    </row>
    <row r="103" ht="18.0" customHeight="1">
      <c r="A103" s="104">
        <f t="shared" si="1"/>
        <v>97</v>
      </c>
      <c r="B103" s="116" t="s">
        <v>1830</v>
      </c>
      <c r="C103" s="114"/>
      <c r="D103" s="114" t="s">
        <v>1569</v>
      </c>
      <c r="E103" s="114" t="s">
        <v>1569</v>
      </c>
      <c r="F103" s="114"/>
      <c r="G103" s="114"/>
      <c r="H103" s="114"/>
      <c r="I103" s="120"/>
      <c r="J103" s="122" t="s">
        <v>1828</v>
      </c>
      <c r="K103" s="122"/>
      <c r="L103" s="122"/>
      <c r="M103" s="124"/>
      <c r="N103" s="129"/>
      <c r="O103" s="127"/>
      <c r="P103" s="93"/>
      <c r="Q103" s="93"/>
      <c r="R103" s="93"/>
      <c r="S103" s="93"/>
      <c r="T103" s="93"/>
      <c r="U103" s="93"/>
      <c r="V103" s="93"/>
      <c r="W103" s="93"/>
      <c r="X103" s="93"/>
    </row>
    <row r="104" ht="18.0" customHeight="1">
      <c r="A104" s="104">
        <f t="shared" si="1"/>
        <v>98</v>
      </c>
      <c r="B104" s="116" t="s">
        <v>1831</v>
      </c>
      <c r="C104" s="114"/>
      <c r="D104" s="114" t="s">
        <v>1569</v>
      </c>
      <c r="E104" s="114" t="s">
        <v>1569</v>
      </c>
      <c r="F104" s="114"/>
      <c r="G104" s="114"/>
      <c r="H104" s="114"/>
      <c r="I104" s="120"/>
      <c r="J104" s="122" t="s">
        <v>1828</v>
      </c>
      <c r="K104" s="122"/>
      <c r="L104" s="122"/>
      <c r="M104" s="124"/>
      <c r="N104" s="129"/>
      <c r="O104" s="127"/>
      <c r="P104" s="93"/>
      <c r="Q104" s="93"/>
      <c r="R104" s="93"/>
      <c r="S104" s="93"/>
      <c r="T104" s="93"/>
      <c r="U104" s="93"/>
      <c r="V104" s="93"/>
      <c r="W104" s="93"/>
      <c r="X104" s="93"/>
    </row>
    <row r="105" ht="18.0" customHeight="1">
      <c r="A105" s="104">
        <f t="shared" si="1"/>
        <v>99</v>
      </c>
      <c r="B105" s="116" t="s">
        <v>1832</v>
      </c>
      <c r="C105" s="114"/>
      <c r="D105" s="114" t="s">
        <v>1569</v>
      </c>
      <c r="E105" s="114" t="s">
        <v>1569</v>
      </c>
      <c r="F105" s="114"/>
      <c r="G105" s="114"/>
      <c r="H105" s="114"/>
      <c r="I105" s="120"/>
      <c r="J105" s="122" t="s">
        <v>1828</v>
      </c>
      <c r="K105" s="122"/>
      <c r="L105" s="122"/>
      <c r="M105" s="124"/>
      <c r="N105" s="129"/>
      <c r="O105" s="127"/>
      <c r="P105" s="93"/>
      <c r="Q105" s="93"/>
      <c r="R105" s="93"/>
      <c r="S105" s="93"/>
      <c r="T105" s="93"/>
      <c r="U105" s="93"/>
      <c r="V105" s="93"/>
      <c r="W105" s="93"/>
      <c r="X105" s="93"/>
    </row>
    <row r="106" ht="18.0" customHeight="1">
      <c r="A106" s="104">
        <f t="shared" si="1"/>
        <v>100</v>
      </c>
      <c r="B106" s="116" t="s">
        <v>1842</v>
      </c>
      <c r="C106" s="114"/>
      <c r="D106" s="114" t="s">
        <v>1569</v>
      </c>
      <c r="E106" s="114" t="s">
        <v>1569</v>
      </c>
      <c r="F106" s="114"/>
      <c r="G106" s="114"/>
      <c r="H106" s="114"/>
      <c r="I106" s="120"/>
      <c r="J106" s="122" t="s">
        <v>1828</v>
      </c>
      <c r="K106" s="122"/>
      <c r="L106" s="122"/>
      <c r="M106" s="124"/>
      <c r="N106" s="129"/>
      <c r="O106" s="127"/>
      <c r="P106" s="93"/>
      <c r="Q106" s="93"/>
      <c r="R106" s="93"/>
      <c r="S106" s="93"/>
      <c r="T106" s="93"/>
      <c r="U106" s="93"/>
      <c r="V106" s="93"/>
      <c r="W106" s="93"/>
      <c r="X106" s="93"/>
    </row>
    <row r="107" ht="18.0" customHeight="1">
      <c r="A107" s="104">
        <f t="shared" si="1"/>
        <v>101</v>
      </c>
      <c r="B107" s="116" t="s">
        <v>1849</v>
      </c>
      <c r="C107" s="114"/>
      <c r="D107" s="114" t="s">
        <v>1569</v>
      </c>
      <c r="E107" s="114" t="s">
        <v>1569</v>
      </c>
      <c r="F107" s="114"/>
      <c r="G107" s="114"/>
      <c r="H107" s="114"/>
      <c r="I107" s="120"/>
      <c r="J107" s="122" t="s">
        <v>1828</v>
      </c>
      <c r="K107" s="122"/>
      <c r="L107" s="122"/>
      <c r="M107" s="124"/>
      <c r="N107" s="129"/>
      <c r="O107" s="127"/>
      <c r="P107" s="93"/>
      <c r="Q107" s="93"/>
      <c r="R107" s="93"/>
      <c r="S107" s="93"/>
      <c r="T107" s="93"/>
      <c r="U107" s="93"/>
      <c r="V107" s="93"/>
      <c r="W107" s="93"/>
      <c r="X107" s="93"/>
    </row>
    <row r="108" ht="18.0" customHeight="1">
      <c r="A108" s="104">
        <f t="shared" si="1"/>
        <v>102</v>
      </c>
      <c r="B108" s="116" t="s">
        <v>1851</v>
      </c>
      <c r="C108" s="114"/>
      <c r="D108" s="114" t="s">
        <v>1569</v>
      </c>
      <c r="E108" s="114" t="s">
        <v>1569</v>
      </c>
      <c r="F108" s="114"/>
      <c r="G108" s="114"/>
      <c r="H108" s="114"/>
      <c r="I108" s="120"/>
      <c r="J108" s="122" t="s">
        <v>1828</v>
      </c>
      <c r="K108" s="122"/>
      <c r="L108" s="122"/>
      <c r="M108" s="124"/>
      <c r="N108" s="129"/>
      <c r="O108" s="127"/>
      <c r="P108" s="93"/>
      <c r="Q108" s="93"/>
      <c r="R108" s="93"/>
      <c r="S108" s="93"/>
      <c r="T108" s="93"/>
      <c r="U108" s="93"/>
      <c r="V108" s="93"/>
      <c r="W108" s="93"/>
      <c r="X108" s="93"/>
    </row>
    <row r="109" ht="18.0" customHeight="1">
      <c r="A109" s="104">
        <f t="shared" si="1"/>
        <v>103</v>
      </c>
      <c r="B109" s="116" t="s">
        <v>1858</v>
      </c>
      <c r="C109" s="114"/>
      <c r="D109" s="114" t="s">
        <v>1569</v>
      </c>
      <c r="E109" s="114" t="s">
        <v>1569</v>
      </c>
      <c r="F109" s="114"/>
      <c r="G109" s="114"/>
      <c r="H109" s="114"/>
      <c r="I109" s="120"/>
      <c r="J109" s="122" t="s">
        <v>1860</v>
      </c>
      <c r="K109" s="122"/>
      <c r="L109" s="122"/>
      <c r="M109" s="124"/>
      <c r="N109" s="129"/>
      <c r="O109" s="127"/>
      <c r="P109" s="93"/>
      <c r="Q109" s="93"/>
      <c r="R109" s="93"/>
      <c r="S109" s="93"/>
      <c r="T109" s="93"/>
      <c r="U109" s="93"/>
      <c r="V109" s="93"/>
      <c r="W109" s="93"/>
      <c r="X109" s="93"/>
    </row>
    <row r="110" ht="18.0" customHeight="1">
      <c r="A110" s="104">
        <f t="shared" si="1"/>
        <v>104</v>
      </c>
      <c r="B110" s="116" t="s">
        <v>1863</v>
      </c>
      <c r="C110" s="114" t="s">
        <v>1569</v>
      </c>
      <c r="D110" s="114" t="s">
        <v>1569</v>
      </c>
      <c r="E110" s="114" t="s">
        <v>1569</v>
      </c>
      <c r="F110" s="114"/>
      <c r="G110" s="114"/>
      <c r="H110" s="114"/>
      <c r="I110" s="120"/>
      <c r="J110" s="122" t="s">
        <v>1860</v>
      </c>
      <c r="K110" s="122"/>
      <c r="L110" s="122"/>
      <c r="M110" s="124"/>
      <c r="N110" s="129"/>
      <c r="O110" s="127"/>
      <c r="P110" s="93"/>
      <c r="Q110" s="93"/>
      <c r="R110" s="93"/>
      <c r="S110" s="93"/>
      <c r="T110" s="93"/>
      <c r="U110" s="93"/>
      <c r="V110" s="93"/>
      <c r="W110" s="93"/>
      <c r="X110" s="93"/>
    </row>
    <row r="111" ht="18.0" customHeight="1">
      <c r="A111" s="104">
        <f t="shared" si="1"/>
        <v>105</v>
      </c>
      <c r="B111" s="116" t="s">
        <v>1864</v>
      </c>
      <c r="C111" s="114" t="s">
        <v>1570</v>
      </c>
      <c r="D111" s="114" t="s">
        <v>1569</v>
      </c>
      <c r="E111" s="114" t="s">
        <v>1569</v>
      </c>
      <c r="F111" s="114"/>
      <c r="G111" s="114"/>
      <c r="H111" s="114"/>
      <c r="I111" s="120"/>
      <c r="J111" s="122" t="s">
        <v>1860</v>
      </c>
      <c r="K111" s="122"/>
      <c r="L111" s="122"/>
      <c r="M111" s="124"/>
      <c r="N111" s="129"/>
      <c r="O111" s="127"/>
      <c r="P111" s="93"/>
      <c r="Q111" s="93"/>
      <c r="R111" s="93"/>
      <c r="S111" s="93"/>
      <c r="T111" s="93"/>
      <c r="U111" s="93"/>
      <c r="V111" s="93"/>
      <c r="W111" s="93"/>
      <c r="X111" s="93"/>
    </row>
    <row r="112" ht="18.0" customHeight="1">
      <c r="A112" s="104">
        <f t="shared" si="1"/>
        <v>106</v>
      </c>
      <c r="B112" s="116" t="s">
        <v>1865</v>
      </c>
      <c r="C112" s="114"/>
      <c r="D112" s="114" t="s">
        <v>1569</v>
      </c>
      <c r="E112" s="114" t="s">
        <v>1569</v>
      </c>
      <c r="F112" s="114"/>
      <c r="G112" s="114"/>
      <c r="H112" s="114"/>
      <c r="I112" s="120" t="s">
        <v>1866</v>
      </c>
      <c r="J112" s="122" t="s">
        <v>1860</v>
      </c>
      <c r="K112" s="122"/>
      <c r="L112" s="122"/>
      <c r="M112" s="124"/>
      <c r="N112" s="129"/>
      <c r="O112" s="127"/>
      <c r="P112" s="93"/>
      <c r="Q112" s="93"/>
      <c r="R112" s="93"/>
      <c r="S112" s="93"/>
      <c r="T112" s="93"/>
      <c r="U112" s="93"/>
      <c r="V112" s="93"/>
      <c r="W112" s="93"/>
      <c r="X112" s="93"/>
    </row>
    <row r="113" ht="18.0" customHeight="1">
      <c r="A113" s="104">
        <f t="shared" si="1"/>
        <v>107</v>
      </c>
      <c r="B113" s="113" t="s">
        <v>1867</v>
      </c>
      <c r="C113" s="114" t="s">
        <v>1569</v>
      </c>
      <c r="D113" s="114" t="s">
        <v>1569</v>
      </c>
      <c r="E113" s="114" t="s">
        <v>1569</v>
      </c>
      <c r="F113" s="114"/>
      <c r="G113" s="114"/>
      <c r="H113" s="114" t="s">
        <v>1569</v>
      </c>
      <c r="I113" s="120"/>
      <c r="J113" s="122"/>
      <c r="K113" s="122"/>
      <c r="L113" s="122"/>
      <c r="M113" s="124"/>
      <c r="N113" s="129"/>
      <c r="O113" s="127"/>
      <c r="P113" s="93"/>
      <c r="Q113" s="93"/>
      <c r="R113" s="93"/>
      <c r="S113" s="93"/>
      <c r="T113" s="93"/>
      <c r="U113" s="93"/>
      <c r="V113" s="93"/>
      <c r="W113" s="93"/>
      <c r="X113" s="93"/>
    </row>
    <row r="114" ht="18.0" customHeight="1">
      <c r="A114" s="104">
        <f t="shared" si="1"/>
        <v>108</v>
      </c>
      <c r="B114" s="113" t="s">
        <v>1868</v>
      </c>
      <c r="C114" s="114"/>
      <c r="D114" s="114" t="s">
        <v>1569</v>
      </c>
      <c r="E114" s="114" t="s">
        <v>1569</v>
      </c>
      <c r="F114" s="114"/>
      <c r="G114" s="114"/>
      <c r="H114" s="114"/>
      <c r="I114" s="120"/>
      <c r="J114" s="122"/>
      <c r="K114" s="122"/>
      <c r="L114" s="122"/>
      <c r="M114" s="124"/>
      <c r="N114" s="129"/>
      <c r="O114" s="127"/>
      <c r="P114" s="93"/>
      <c r="Q114" s="93"/>
      <c r="R114" s="93"/>
      <c r="S114" s="93"/>
      <c r="T114" s="93"/>
      <c r="U114" s="93"/>
      <c r="V114" s="93"/>
      <c r="W114" s="93"/>
      <c r="X114" s="93"/>
    </row>
    <row r="115" ht="18.0" customHeight="1">
      <c r="A115" s="104">
        <f t="shared" si="1"/>
        <v>109</v>
      </c>
      <c r="B115" s="116" t="s">
        <v>1869</v>
      </c>
      <c r="C115" s="114"/>
      <c r="D115" s="114" t="s">
        <v>1569</v>
      </c>
      <c r="E115" s="114" t="s">
        <v>1569</v>
      </c>
      <c r="F115" s="114"/>
      <c r="G115" s="114"/>
      <c r="H115" s="114"/>
      <c r="I115" s="120"/>
      <c r="J115" s="122"/>
      <c r="K115" s="122"/>
      <c r="L115" s="122"/>
      <c r="M115" s="124"/>
      <c r="N115" s="129"/>
      <c r="O115" s="127"/>
      <c r="P115" s="93"/>
      <c r="Q115" s="93"/>
      <c r="R115" s="93"/>
      <c r="S115" s="93"/>
      <c r="T115" s="93"/>
      <c r="U115" s="93"/>
      <c r="V115" s="93"/>
      <c r="W115" s="93"/>
      <c r="X115" s="93"/>
    </row>
    <row r="116" ht="18.0" customHeight="1">
      <c r="A116" s="104">
        <f t="shared" si="1"/>
        <v>110</v>
      </c>
      <c r="B116" s="116" t="s">
        <v>1600</v>
      </c>
      <c r="C116" s="114"/>
      <c r="D116" s="114" t="s">
        <v>1569</v>
      </c>
      <c r="E116" s="114" t="s">
        <v>1569</v>
      </c>
      <c r="F116" s="114"/>
      <c r="G116" s="114"/>
      <c r="H116" s="114"/>
      <c r="I116" s="120"/>
      <c r="J116" s="122"/>
      <c r="K116" s="122"/>
      <c r="L116" s="122"/>
      <c r="M116" s="124"/>
      <c r="N116" s="129"/>
      <c r="O116" s="127"/>
      <c r="P116" s="93"/>
      <c r="Q116" s="93"/>
      <c r="R116" s="93"/>
      <c r="S116" s="93"/>
      <c r="T116" s="93"/>
      <c r="U116" s="93"/>
      <c r="V116" s="93"/>
      <c r="W116" s="93"/>
      <c r="X116" s="93"/>
    </row>
    <row r="117" ht="18.0" customHeight="1">
      <c r="A117" s="104">
        <f t="shared" si="1"/>
        <v>111</v>
      </c>
      <c r="B117" s="116" t="s">
        <v>1870</v>
      </c>
      <c r="C117" s="114"/>
      <c r="D117" s="114" t="s">
        <v>1569</v>
      </c>
      <c r="E117" s="114" t="s">
        <v>1569</v>
      </c>
      <c r="F117" s="114"/>
      <c r="G117" s="114"/>
      <c r="H117" s="114"/>
      <c r="I117" s="120"/>
      <c r="J117" s="122"/>
      <c r="K117" s="122"/>
      <c r="L117" s="122"/>
      <c r="M117" s="124"/>
      <c r="N117" s="129"/>
      <c r="O117" s="127"/>
      <c r="P117" s="93"/>
      <c r="Q117" s="93"/>
      <c r="R117" s="93"/>
      <c r="S117" s="93"/>
      <c r="T117" s="93"/>
      <c r="U117" s="93"/>
      <c r="V117" s="93"/>
      <c r="W117" s="93"/>
      <c r="X117" s="93"/>
    </row>
    <row r="118" ht="18.0" customHeight="1">
      <c r="A118" s="104">
        <f t="shared" si="1"/>
        <v>112</v>
      </c>
      <c r="B118" s="113" t="s">
        <v>1871</v>
      </c>
      <c r="C118" s="114"/>
      <c r="D118" s="114" t="s">
        <v>1569</v>
      </c>
      <c r="E118" s="114" t="s">
        <v>1569</v>
      </c>
      <c r="F118" s="114"/>
      <c r="G118" s="114"/>
      <c r="H118" s="114"/>
      <c r="I118" s="120"/>
      <c r="J118" s="122"/>
      <c r="K118" s="122"/>
      <c r="L118" s="122"/>
      <c r="M118" s="124"/>
      <c r="N118" s="129"/>
      <c r="O118" s="127"/>
      <c r="P118" s="93"/>
      <c r="Q118" s="93"/>
      <c r="R118" s="93"/>
      <c r="S118" s="93"/>
      <c r="T118" s="93"/>
      <c r="U118" s="93"/>
      <c r="V118" s="93"/>
      <c r="W118" s="93"/>
      <c r="X118" s="93"/>
    </row>
    <row r="119" ht="18.0" customHeight="1">
      <c r="A119" s="104">
        <f t="shared" si="1"/>
        <v>113</v>
      </c>
      <c r="B119" s="116" t="s">
        <v>1869</v>
      </c>
      <c r="C119" s="114"/>
      <c r="D119" s="114" t="s">
        <v>1569</v>
      </c>
      <c r="E119" s="114" t="s">
        <v>1569</v>
      </c>
      <c r="F119" s="114"/>
      <c r="G119" s="114"/>
      <c r="H119" s="114"/>
      <c r="I119" s="120"/>
      <c r="J119" s="122"/>
      <c r="K119" s="122"/>
      <c r="L119" s="122"/>
      <c r="M119" s="124"/>
      <c r="N119" s="129"/>
      <c r="O119" s="127"/>
      <c r="P119" s="93"/>
      <c r="Q119" s="93"/>
      <c r="R119" s="93"/>
      <c r="S119" s="93"/>
      <c r="T119" s="93"/>
      <c r="U119" s="93"/>
      <c r="V119" s="93"/>
      <c r="W119" s="93"/>
      <c r="X119" s="93"/>
    </row>
    <row r="120" ht="18.0" customHeight="1">
      <c r="A120" s="104">
        <f t="shared" si="1"/>
        <v>114</v>
      </c>
      <c r="B120" s="116" t="s">
        <v>1600</v>
      </c>
      <c r="C120" s="114"/>
      <c r="D120" s="114" t="s">
        <v>1569</v>
      </c>
      <c r="E120" s="114" t="s">
        <v>1569</v>
      </c>
      <c r="F120" s="114"/>
      <c r="G120" s="114"/>
      <c r="H120" s="114"/>
      <c r="I120" s="120"/>
      <c r="J120" s="122"/>
      <c r="K120" s="122"/>
      <c r="L120" s="122"/>
      <c r="M120" s="124"/>
      <c r="N120" s="129"/>
      <c r="O120" s="127"/>
      <c r="P120" s="93"/>
      <c r="Q120" s="93"/>
      <c r="R120" s="93"/>
      <c r="S120" s="93"/>
      <c r="T120" s="93"/>
      <c r="U120" s="93"/>
      <c r="V120" s="93"/>
      <c r="W120" s="93"/>
      <c r="X120" s="93"/>
    </row>
    <row r="121" ht="18.0" customHeight="1">
      <c r="A121" s="104">
        <f t="shared" si="1"/>
        <v>115</v>
      </c>
      <c r="B121" s="116" t="s">
        <v>1870</v>
      </c>
      <c r="C121" s="114"/>
      <c r="D121" s="114" t="s">
        <v>1569</v>
      </c>
      <c r="E121" s="114" t="s">
        <v>1569</v>
      </c>
      <c r="F121" s="114"/>
      <c r="G121" s="114"/>
      <c r="H121" s="114"/>
      <c r="I121" s="120"/>
      <c r="J121" s="122"/>
      <c r="K121" s="122"/>
      <c r="L121" s="122"/>
      <c r="M121" s="124"/>
      <c r="N121" s="129"/>
      <c r="O121" s="127"/>
      <c r="P121" s="93"/>
      <c r="Q121" s="93"/>
      <c r="R121" s="93"/>
      <c r="S121" s="93"/>
      <c r="T121" s="93"/>
      <c r="U121" s="93"/>
      <c r="V121" s="93"/>
      <c r="W121" s="93"/>
      <c r="X121" s="93"/>
    </row>
    <row r="122" ht="18.0" customHeight="1">
      <c r="A122" s="108">
        <f t="shared" si="1"/>
        <v>116</v>
      </c>
      <c r="B122" s="108" t="s">
        <v>1872</v>
      </c>
      <c r="C122" s="109"/>
      <c r="D122" s="109"/>
      <c r="E122" s="109"/>
      <c r="F122" s="109"/>
      <c r="G122" s="109"/>
      <c r="H122" s="109"/>
      <c r="I122" s="175"/>
      <c r="J122" s="176"/>
      <c r="K122" s="176"/>
      <c r="L122" s="176"/>
      <c r="M122" s="177"/>
      <c r="N122" s="178"/>
      <c r="O122" s="110"/>
      <c r="P122" s="111"/>
      <c r="Q122" s="112"/>
      <c r="R122" s="112"/>
      <c r="S122" s="112"/>
      <c r="T122" s="112"/>
      <c r="U122" s="112"/>
      <c r="V122" s="112"/>
      <c r="W122" s="112"/>
      <c r="X122" s="112"/>
    </row>
    <row r="123" ht="27.75" customHeight="1">
      <c r="A123" s="104">
        <f t="shared" si="1"/>
        <v>117</v>
      </c>
      <c r="B123" s="113" t="s">
        <v>1873</v>
      </c>
      <c r="C123" s="114" t="s">
        <v>1569</v>
      </c>
      <c r="D123" s="114" t="s">
        <v>1569</v>
      </c>
      <c r="E123" s="114" t="s">
        <v>1569</v>
      </c>
      <c r="F123" s="114" t="s">
        <v>1569</v>
      </c>
      <c r="G123" s="114" t="s">
        <v>1569</v>
      </c>
      <c r="H123" s="114" t="s">
        <v>1569</v>
      </c>
      <c r="I123" s="120"/>
      <c r="J123" s="122" t="s">
        <v>1874</v>
      </c>
      <c r="K123" s="122"/>
      <c r="L123" s="122" t="s">
        <v>1875</v>
      </c>
      <c r="M123" s="124"/>
      <c r="N123" s="129"/>
      <c r="O123" s="127"/>
      <c r="P123" s="93"/>
      <c r="Q123" s="93"/>
      <c r="R123" s="93"/>
      <c r="S123" s="93"/>
      <c r="T123" s="93"/>
      <c r="U123" s="93"/>
      <c r="V123" s="93"/>
      <c r="W123" s="93"/>
      <c r="X123" s="93"/>
    </row>
    <row r="124" ht="27.75" customHeight="1">
      <c r="A124" s="104">
        <f t="shared" si="1"/>
        <v>118</v>
      </c>
      <c r="B124" s="113" t="s">
        <v>1876</v>
      </c>
      <c r="C124" s="114" t="s">
        <v>1569</v>
      </c>
      <c r="D124" s="114" t="s">
        <v>1569</v>
      </c>
      <c r="E124" s="114" t="s">
        <v>1569</v>
      </c>
      <c r="F124" s="114" t="s">
        <v>1569</v>
      </c>
      <c r="G124" s="114" t="s">
        <v>1569</v>
      </c>
      <c r="H124" s="114" t="s">
        <v>1569</v>
      </c>
      <c r="I124" s="120"/>
      <c r="J124" s="122" t="s">
        <v>1874</v>
      </c>
      <c r="K124" s="122"/>
      <c r="L124" s="122" t="s">
        <v>1875</v>
      </c>
      <c r="M124" s="124"/>
      <c r="N124" s="129"/>
      <c r="O124" s="127"/>
      <c r="P124" s="93"/>
      <c r="Q124" s="93"/>
      <c r="R124" s="93"/>
      <c r="S124" s="93"/>
      <c r="T124" s="93"/>
      <c r="U124" s="93"/>
      <c r="V124" s="93"/>
      <c r="W124" s="93"/>
      <c r="X124" s="93"/>
    </row>
    <row r="125" ht="27.75" customHeight="1">
      <c r="A125" s="104">
        <f t="shared" si="1"/>
        <v>119</v>
      </c>
      <c r="B125" s="113" t="s">
        <v>1877</v>
      </c>
      <c r="C125" s="114" t="s">
        <v>1569</v>
      </c>
      <c r="D125" s="114" t="s">
        <v>1569</v>
      </c>
      <c r="E125" s="114" t="s">
        <v>1569</v>
      </c>
      <c r="F125" s="114" t="s">
        <v>1570</v>
      </c>
      <c r="G125" s="114" t="s">
        <v>1570</v>
      </c>
      <c r="H125" s="114" t="s">
        <v>1569</v>
      </c>
      <c r="I125" s="120"/>
      <c r="J125" s="122" t="s">
        <v>1874</v>
      </c>
      <c r="K125" s="122"/>
      <c r="L125" s="122"/>
      <c r="M125" s="124"/>
      <c r="N125" s="129"/>
      <c r="O125" s="127"/>
      <c r="P125" s="93"/>
      <c r="Q125" s="93"/>
      <c r="R125" s="93"/>
      <c r="S125" s="93"/>
      <c r="T125" s="93"/>
      <c r="U125" s="93"/>
      <c r="V125" s="93"/>
      <c r="W125" s="93"/>
      <c r="X125" s="93"/>
    </row>
    <row r="126" ht="27.75" customHeight="1">
      <c r="A126" s="104">
        <f t="shared" si="1"/>
        <v>120</v>
      </c>
      <c r="B126" s="113" t="s">
        <v>1878</v>
      </c>
      <c r="C126" s="114" t="s">
        <v>1569</v>
      </c>
      <c r="D126" s="114" t="s">
        <v>1569</v>
      </c>
      <c r="E126" s="114" t="s">
        <v>1569</v>
      </c>
      <c r="F126" s="114"/>
      <c r="G126" s="114"/>
      <c r="H126" s="114" t="s">
        <v>1569</v>
      </c>
      <c r="I126" s="120"/>
      <c r="J126" s="122" t="s">
        <v>1874</v>
      </c>
      <c r="K126" s="122"/>
      <c r="L126" s="122"/>
      <c r="M126" s="124"/>
      <c r="N126" s="129"/>
      <c r="O126" s="127"/>
      <c r="P126" s="93"/>
      <c r="Q126" s="93"/>
      <c r="R126" s="93"/>
      <c r="S126" s="93"/>
      <c r="T126" s="93"/>
      <c r="U126" s="93"/>
      <c r="V126" s="93"/>
      <c r="W126" s="93"/>
      <c r="X126" s="93"/>
    </row>
    <row r="127" ht="27.75" customHeight="1">
      <c r="A127" s="104">
        <f t="shared" si="1"/>
        <v>121</v>
      </c>
      <c r="B127" s="132" t="s">
        <v>1879</v>
      </c>
      <c r="C127" s="114" t="s">
        <v>1569</v>
      </c>
      <c r="D127" s="114" t="s">
        <v>1569</v>
      </c>
      <c r="E127" s="114" t="s">
        <v>1569</v>
      </c>
      <c r="F127" s="114"/>
      <c r="G127" s="114"/>
      <c r="H127" s="114" t="s">
        <v>1569</v>
      </c>
      <c r="I127" s="120"/>
      <c r="J127" s="122" t="s">
        <v>1874</v>
      </c>
      <c r="K127" s="122"/>
      <c r="L127" s="122"/>
      <c r="M127" s="124"/>
      <c r="N127" s="129"/>
      <c r="O127" s="127"/>
      <c r="P127" s="93"/>
      <c r="Q127" s="93"/>
      <c r="R127" s="93"/>
      <c r="S127" s="93"/>
      <c r="T127" s="93"/>
      <c r="U127" s="93"/>
      <c r="V127" s="93"/>
      <c r="W127" s="93"/>
      <c r="X127" s="93"/>
    </row>
    <row r="128" ht="27.75" customHeight="1">
      <c r="A128" s="104">
        <f t="shared" si="1"/>
        <v>122</v>
      </c>
      <c r="B128" s="132" t="s">
        <v>1881</v>
      </c>
      <c r="C128" s="114" t="s">
        <v>1569</v>
      </c>
      <c r="D128" s="114" t="s">
        <v>1569</v>
      </c>
      <c r="E128" s="114" t="s">
        <v>1569</v>
      </c>
      <c r="F128" s="114" t="s">
        <v>1569</v>
      </c>
      <c r="G128" s="114" t="s">
        <v>1569</v>
      </c>
      <c r="H128" s="114" t="s">
        <v>1569</v>
      </c>
      <c r="I128" s="120"/>
      <c r="J128" s="122" t="s">
        <v>1874</v>
      </c>
      <c r="K128" s="122"/>
      <c r="L128" s="122"/>
      <c r="M128" s="124"/>
      <c r="N128" s="129"/>
      <c r="O128" s="127"/>
      <c r="P128" s="93"/>
      <c r="Q128" s="93"/>
      <c r="R128" s="93"/>
      <c r="S128" s="93"/>
      <c r="T128" s="93"/>
      <c r="U128" s="93"/>
      <c r="V128" s="93"/>
      <c r="W128" s="93"/>
      <c r="X128" s="93"/>
    </row>
    <row r="129" ht="27.75" customHeight="1">
      <c r="A129" s="104">
        <f t="shared" si="1"/>
        <v>123</v>
      </c>
      <c r="B129" s="132" t="s">
        <v>1886</v>
      </c>
      <c r="C129" s="114" t="s">
        <v>1569</v>
      </c>
      <c r="D129" s="114" t="s">
        <v>1569</v>
      </c>
      <c r="E129" s="114" t="s">
        <v>1569</v>
      </c>
      <c r="F129" s="114"/>
      <c r="G129" s="114"/>
      <c r="H129" s="114" t="s">
        <v>1569</v>
      </c>
      <c r="I129" s="120"/>
      <c r="J129" s="122" t="s">
        <v>1874</v>
      </c>
      <c r="K129" s="122"/>
      <c r="L129" s="122"/>
      <c r="M129" s="124"/>
      <c r="N129" s="129"/>
      <c r="O129" s="127"/>
      <c r="P129" s="93"/>
      <c r="Q129" s="93"/>
      <c r="R129" s="93"/>
      <c r="S129" s="93"/>
      <c r="T129" s="93"/>
      <c r="U129" s="93"/>
      <c r="V129" s="93"/>
      <c r="W129" s="93"/>
      <c r="X129" s="93"/>
    </row>
    <row r="130" ht="27.75" customHeight="1">
      <c r="A130" s="104">
        <f t="shared" si="1"/>
        <v>124</v>
      </c>
      <c r="B130" s="132" t="s">
        <v>1891</v>
      </c>
      <c r="C130" s="114" t="s">
        <v>1569</v>
      </c>
      <c r="D130" s="114" t="s">
        <v>1569</v>
      </c>
      <c r="E130" s="114" t="s">
        <v>1569</v>
      </c>
      <c r="F130" s="114"/>
      <c r="G130" s="114"/>
      <c r="H130" s="114" t="s">
        <v>1569</v>
      </c>
      <c r="I130" s="120"/>
      <c r="J130" s="122" t="s">
        <v>1874</v>
      </c>
      <c r="K130" s="122"/>
      <c r="L130" s="122"/>
      <c r="M130" s="124"/>
      <c r="N130" s="129"/>
      <c r="O130" s="127"/>
      <c r="P130" s="93"/>
      <c r="Q130" s="93"/>
      <c r="R130" s="93"/>
      <c r="S130" s="93"/>
      <c r="T130" s="93"/>
      <c r="U130" s="93"/>
      <c r="V130" s="93"/>
      <c r="W130" s="93"/>
      <c r="X130" s="93"/>
    </row>
    <row r="131" ht="27.75" customHeight="1">
      <c r="A131" s="104">
        <f t="shared" si="1"/>
        <v>125</v>
      </c>
      <c r="B131" s="132" t="s">
        <v>1892</v>
      </c>
      <c r="C131" s="114" t="s">
        <v>1569</v>
      </c>
      <c r="D131" s="114" t="s">
        <v>1569</v>
      </c>
      <c r="E131" s="114" t="s">
        <v>1569</v>
      </c>
      <c r="F131" s="114"/>
      <c r="G131" s="114"/>
      <c r="H131" s="114" t="s">
        <v>1569</v>
      </c>
      <c r="I131" s="120"/>
      <c r="J131" s="122" t="s">
        <v>1874</v>
      </c>
      <c r="K131" s="122"/>
      <c r="L131" s="122"/>
      <c r="M131" s="124"/>
      <c r="N131" s="129"/>
      <c r="O131" s="127"/>
      <c r="P131" s="93"/>
      <c r="Q131" s="93"/>
      <c r="R131" s="93"/>
      <c r="S131" s="93"/>
      <c r="T131" s="93"/>
      <c r="U131" s="93"/>
      <c r="V131" s="93"/>
      <c r="W131" s="93"/>
      <c r="X131" s="93"/>
    </row>
    <row r="132" ht="27.75" customHeight="1">
      <c r="A132" s="104">
        <f t="shared" si="1"/>
        <v>126</v>
      </c>
      <c r="B132" s="132" t="s">
        <v>1893</v>
      </c>
      <c r="C132" s="114" t="s">
        <v>1569</v>
      </c>
      <c r="D132" s="114" t="s">
        <v>1569</v>
      </c>
      <c r="E132" s="114" t="s">
        <v>1569</v>
      </c>
      <c r="F132" s="114"/>
      <c r="G132" s="114"/>
      <c r="H132" s="114" t="s">
        <v>1569</v>
      </c>
      <c r="I132" s="120"/>
      <c r="J132" s="122" t="s">
        <v>1874</v>
      </c>
      <c r="K132" s="122"/>
      <c r="L132" s="122"/>
      <c r="M132" s="124"/>
      <c r="N132" s="129"/>
      <c r="O132" s="127"/>
      <c r="P132" s="93"/>
      <c r="Q132" s="93"/>
      <c r="R132" s="93"/>
      <c r="S132" s="93"/>
      <c r="T132" s="93"/>
      <c r="U132" s="93"/>
      <c r="V132" s="93"/>
      <c r="W132" s="93"/>
      <c r="X132" s="93"/>
    </row>
    <row r="133" ht="27.75" customHeight="1">
      <c r="A133" s="104">
        <f t="shared" si="1"/>
        <v>127</v>
      </c>
      <c r="B133" s="132" t="s">
        <v>1894</v>
      </c>
      <c r="C133" s="114" t="s">
        <v>1569</v>
      </c>
      <c r="D133" s="114" t="s">
        <v>1569</v>
      </c>
      <c r="E133" s="114" t="s">
        <v>1569</v>
      </c>
      <c r="F133" s="114"/>
      <c r="G133" s="114"/>
      <c r="H133" s="114" t="s">
        <v>1569</v>
      </c>
      <c r="I133" s="120"/>
      <c r="J133" s="122" t="s">
        <v>1874</v>
      </c>
      <c r="K133" s="122"/>
      <c r="L133" s="122"/>
      <c r="M133" s="124"/>
      <c r="N133" s="129"/>
      <c r="O133" s="127"/>
      <c r="P133" s="93"/>
      <c r="Q133" s="93"/>
      <c r="R133" s="93"/>
      <c r="S133" s="93"/>
      <c r="T133" s="93"/>
      <c r="U133" s="93"/>
      <c r="V133" s="93"/>
      <c r="W133" s="93"/>
      <c r="X133" s="93"/>
    </row>
    <row r="134" ht="27.75" customHeight="1">
      <c r="A134" s="104">
        <f t="shared" si="1"/>
        <v>128</v>
      </c>
      <c r="B134" s="132" t="s">
        <v>1895</v>
      </c>
      <c r="C134" s="114" t="s">
        <v>1569</v>
      </c>
      <c r="D134" s="114" t="s">
        <v>1569</v>
      </c>
      <c r="E134" s="114" t="s">
        <v>1569</v>
      </c>
      <c r="F134" s="114" t="s">
        <v>1569</v>
      </c>
      <c r="G134" s="114" t="s">
        <v>1569</v>
      </c>
      <c r="H134" s="114" t="s">
        <v>1569</v>
      </c>
      <c r="I134" s="120"/>
      <c r="J134" s="122" t="s">
        <v>1874</v>
      </c>
      <c r="K134" s="122"/>
      <c r="L134" s="122"/>
      <c r="M134" s="124"/>
      <c r="N134" s="129"/>
      <c r="O134" s="127"/>
      <c r="P134" s="93"/>
      <c r="Q134" s="93"/>
      <c r="R134" s="93"/>
      <c r="S134" s="93"/>
      <c r="T134" s="93"/>
      <c r="U134" s="93"/>
      <c r="V134" s="93"/>
      <c r="W134" s="93"/>
      <c r="X134" s="93"/>
    </row>
    <row r="135" ht="27.75" customHeight="1">
      <c r="A135" s="104">
        <f t="shared" si="1"/>
        <v>129</v>
      </c>
      <c r="B135" s="132" t="s">
        <v>1896</v>
      </c>
      <c r="C135" s="114" t="s">
        <v>1569</v>
      </c>
      <c r="D135" s="114" t="s">
        <v>1569</v>
      </c>
      <c r="E135" s="114" t="s">
        <v>1569</v>
      </c>
      <c r="F135" s="114"/>
      <c r="G135" s="114"/>
      <c r="H135" s="114" t="s">
        <v>1569</v>
      </c>
      <c r="I135" s="120"/>
      <c r="J135" s="122" t="s">
        <v>1874</v>
      </c>
      <c r="K135" s="122"/>
      <c r="L135" s="122"/>
      <c r="M135" s="124"/>
      <c r="N135" s="129"/>
      <c r="O135" s="127"/>
      <c r="P135" s="93"/>
      <c r="Q135" s="93"/>
      <c r="R135" s="93"/>
      <c r="S135" s="93"/>
      <c r="T135" s="93"/>
      <c r="U135" s="93"/>
      <c r="V135" s="93"/>
      <c r="W135" s="93"/>
      <c r="X135" s="93"/>
    </row>
    <row r="136" ht="27.75" customHeight="1">
      <c r="A136" s="104">
        <f t="shared" si="1"/>
        <v>130</v>
      </c>
      <c r="B136" s="132" t="s">
        <v>1897</v>
      </c>
      <c r="C136" s="114" t="s">
        <v>1569</v>
      </c>
      <c r="D136" s="114" t="s">
        <v>1569</v>
      </c>
      <c r="E136" s="114" t="s">
        <v>1569</v>
      </c>
      <c r="F136" s="114"/>
      <c r="G136" s="114"/>
      <c r="H136" s="114" t="s">
        <v>1569</v>
      </c>
      <c r="I136" s="120"/>
      <c r="J136" s="122" t="s">
        <v>1874</v>
      </c>
      <c r="K136" s="122"/>
      <c r="L136" s="122"/>
      <c r="M136" s="124"/>
      <c r="N136" s="129"/>
      <c r="O136" s="127"/>
      <c r="P136" s="93"/>
      <c r="Q136" s="93"/>
      <c r="R136" s="93"/>
      <c r="S136" s="93"/>
      <c r="T136" s="93"/>
      <c r="U136" s="93"/>
      <c r="V136" s="93"/>
      <c r="W136" s="93"/>
      <c r="X136" s="93"/>
    </row>
    <row r="137" ht="18.0" customHeight="1">
      <c r="A137" s="108">
        <f t="shared" si="1"/>
        <v>131</v>
      </c>
      <c r="B137" s="108" t="s">
        <v>1898</v>
      </c>
      <c r="C137" s="109"/>
      <c r="D137" s="109"/>
      <c r="E137" s="109"/>
      <c r="F137" s="109"/>
      <c r="G137" s="109"/>
      <c r="H137" s="109"/>
      <c r="I137" s="175"/>
      <c r="J137" s="176"/>
      <c r="K137" s="176"/>
      <c r="L137" s="176"/>
      <c r="M137" s="177"/>
      <c r="N137" s="178"/>
      <c r="O137" s="110"/>
      <c r="P137" s="111"/>
      <c r="Q137" s="112"/>
      <c r="R137" s="112"/>
      <c r="S137" s="112"/>
      <c r="T137" s="112"/>
      <c r="U137" s="112"/>
      <c r="V137" s="112"/>
      <c r="W137" s="112"/>
      <c r="X137" s="112"/>
    </row>
    <row r="138" ht="18.0" customHeight="1">
      <c r="A138" s="104">
        <f t="shared" si="1"/>
        <v>132</v>
      </c>
      <c r="B138" s="113" t="s">
        <v>1899</v>
      </c>
      <c r="C138" s="114" t="s">
        <v>1569</v>
      </c>
      <c r="D138" s="114" t="s">
        <v>1569</v>
      </c>
      <c r="E138" s="114" t="s">
        <v>1569</v>
      </c>
      <c r="F138" s="114"/>
      <c r="G138" s="114"/>
      <c r="H138" s="114" t="s">
        <v>1569</v>
      </c>
      <c r="I138" s="104"/>
      <c r="J138" s="114" t="s">
        <v>1900</v>
      </c>
      <c r="K138" s="114"/>
      <c r="L138" s="104"/>
      <c r="M138" s="104"/>
      <c r="N138" s="136"/>
      <c r="O138" s="115"/>
      <c r="P138" s="95"/>
      <c r="Q138" s="95"/>
      <c r="R138" s="95"/>
      <c r="S138" s="95"/>
      <c r="T138" s="95"/>
      <c r="U138" s="95"/>
      <c r="V138" s="95"/>
      <c r="W138" s="95"/>
      <c r="X138" s="95"/>
    </row>
    <row r="139" ht="18.0" customHeight="1">
      <c r="A139" s="104">
        <f t="shared" si="1"/>
        <v>133</v>
      </c>
      <c r="B139" s="113" t="s">
        <v>1903</v>
      </c>
      <c r="C139" s="114" t="s">
        <v>1569</v>
      </c>
      <c r="D139" s="114" t="s">
        <v>1569</v>
      </c>
      <c r="E139" s="114" t="s">
        <v>1569</v>
      </c>
      <c r="F139" s="114"/>
      <c r="G139" s="114"/>
      <c r="H139" s="114"/>
      <c r="I139" s="104"/>
      <c r="J139" s="114" t="s">
        <v>1900</v>
      </c>
      <c r="K139" s="114"/>
      <c r="L139" s="104"/>
      <c r="M139" s="104"/>
      <c r="N139" s="136"/>
      <c r="O139" s="115"/>
      <c r="P139" s="95"/>
      <c r="Q139" s="95"/>
      <c r="R139" s="95"/>
      <c r="S139" s="95"/>
      <c r="T139" s="95"/>
      <c r="U139" s="95"/>
      <c r="V139" s="95"/>
      <c r="W139" s="95"/>
      <c r="X139" s="95"/>
    </row>
    <row r="140" ht="18.0" customHeight="1">
      <c r="A140" s="104">
        <f t="shared" si="1"/>
        <v>134</v>
      </c>
      <c r="B140" s="113" t="s">
        <v>1914</v>
      </c>
      <c r="C140" s="114" t="s">
        <v>1569</v>
      </c>
      <c r="D140" s="114" t="s">
        <v>1569</v>
      </c>
      <c r="E140" s="114" t="s">
        <v>1569</v>
      </c>
      <c r="F140" s="114"/>
      <c r="G140" s="114"/>
      <c r="H140" s="114"/>
      <c r="I140" s="104"/>
      <c r="J140" s="114" t="s">
        <v>1900</v>
      </c>
      <c r="K140" s="114"/>
      <c r="L140" s="104"/>
      <c r="M140" s="104"/>
      <c r="N140" s="136"/>
      <c r="O140" s="115"/>
      <c r="P140" s="95"/>
      <c r="Q140" s="95"/>
      <c r="R140" s="95"/>
      <c r="S140" s="95"/>
      <c r="T140" s="95"/>
      <c r="U140" s="95"/>
      <c r="V140" s="95"/>
      <c r="W140" s="95"/>
      <c r="X140" s="95"/>
    </row>
    <row r="141" ht="27.75" customHeight="1">
      <c r="A141" s="104">
        <f t="shared" si="1"/>
        <v>135</v>
      </c>
      <c r="B141" s="132" t="s">
        <v>1915</v>
      </c>
      <c r="C141" s="114" t="s">
        <v>1569</v>
      </c>
      <c r="D141" s="114" t="s">
        <v>1569</v>
      </c>
      <c r="E141" s="114" t="s">
        <v>1569</v>
      </c>
      <c r="F141" s="114" t="s">
        <v>1569</v>
      </c>
      <c r="G141" s="114"/>
      <c r="H141" s="114" t="s">
        <v>1569</v>
      </c>
      <c r="I141" s="120" t="s">
        <v>1916</v>
      </c>
      <c r="J141" s="122" t="s">
        <v>1917</v>
      </c>
      <c r="K141" s="122"/>
      <c r="L141" s="122"/>
      <c r="M141" s="124"/>
      <c r="N141" s="126" t="s">
        <v>1570</v>
      </c>
      <c r="O141" s="127"/>
      <c r="P141" s="93"/>
      <c r="Q141" s="93"/>
      <c r="R141" s="93"/>
      <c r="S141" s="93"/>
      <c r="T141" s="93"/>
      <c r="U141" s="93"/>
      <c r="V141" s="93"/>
      <c r="W141" s="93"/>
      <c r="X141" s="93"/>
    </row>
    <row r="142" ht="18.0" customHeight="1">
      <c r="A142" s="104">
        <f t="shared" si="1"/>
        <v>136</v>
      </c>
      <c r="B142" s="116" t="s">
        <v>1919</v>
      </c>
      <c r="C142" s="114" t="s">
        <v>1569</v>
      </c>
      <c r="D142" s="114" t="s">
        <v>1569</v>
      </c>
      <c r="E142" s="114" t="s">
        <v>1569</v>
      </c>
      <c r="F142" s="114" t="s">
        <v>1569</v>
      </c>
      <c r="G142" s="114"/>
      <c r="H142" s="114" t="s">
        <v>1569</v>
      </c>
      <c r="I142" s="120"/>
      <c r="J142" s="122"/>
      <c r="K142" s="122"/>
      <c r="L142" s="122"/>
      <c r="M142" s="124"/>
      <c r="N142" s="129"/>
      <c r="O142" s="127"/>
      <c r="P142" s="93"/>
      <c r="Q142" s="93"/>
      <c r="R142" s="93"/>
      <c r="S142" s="93"/>
      <c r="T142" s="93"/>
      <c r="U142" s="93"/>
      <c r="V142" s="93"/>
      <c r="W142" s="93"/>
      <c r="X142" s="93"/>
    </row>
    <row r="143" ht="18.0" customHeight="1">
      <c r="A143" s="104">
        <f t="shared" si="1"/>
        <v>137</v>
      </c>
      <c r="B143" s="113" t="s">
        <v>1928</v>
      </c>
      <c r="C143" s="114" t="s">
        <v>1569</v>
      </c>
      <c r="D143" s="114" t="s">
        <v>1569</v>
      </c>
      <c r="E143" s="114" t="s">
        <v>1569</v>
      </c>
      <c r="F143" s="114"/>
      <c r="G143" s="114"/>
      <c r="H143" s="114"/>
      <c r="I143" s="120"/>
      <c r="J143" s="122"/>
      <c r="K143" s="122"/>
      <c r="L143" s="122"/>
      <c r="M143" s="124"/>
      <c r="N143" s="129"/>
      <c r="O143" s="127"/>
      <c r="P143" s="93"/>
      <c r="Q143" s="93"/>
      <c r="R143" s="93"/>
      <c r="S143" s="93"/>
      <c r="T143" s="93"/>
      <c r="U143" s="93"/>
      <c r="V143" s="93"/>
      <c r="W143" s="93"/>
      <c r="X143" s="93"/>
    </row>
    <row r="144" ht="18.0" customHeight="1">
      <c r="A144" s="104">
        <f t="shared" si="1"/>
        <v>138</v>
      </c>
      <c r="B144" s="113" t="s">
        <v>1931</v>
      </c>
      <c r="C144" s="114" t="s">
        <v>1569</v>
      </c>
      <c r="D144" s="114" t="s">
        <v>1569</v>
      </c>
      <c r="E144" s="114" t="s">
        <v>1569</v>
      </c>
      <c r="F144" s="114"/>
      <c r="G144" s="114"/>
      <c r="H144" s="114"/>
      <c r="I144" s="120"/>
      <c r="J144" s="122"/>
      <c r="K144" s="122"/>
      <c r="L144" s="122"/>
      <c r="M144" s="124"/>
      <c r="N144" s="129"/>
      <c r="O144" s="127"/>
      <c r="P144" s="93"/>
      <c r="Q144" s="93"/>
      <c r="R144" s="93"/>
      <c r="S144" s="93"/>
      <c r="T144" s="93"/>
      <c r="U144" s="93"/>
      <c r="V144" s="93"/>
      <c r="W144" s="93"/>
      <c r="X144" s="93"/>
    </row>
    <row r="145" ht="18.0" customHeight="1">
      <c r="A145" s="104">
        <f t="shared" si="1"/>
        <v>139</v>
      </c>
      <c r="B145" s="116" t="s">
        <v>1933</v>
      </c>
      <c r="C145" s="114"/>
      <c r="D145" s="114" t="s">
        <v>1569</v>
      </c>
      <c r="E145" s="114" t="s">
        <v>1569</v>
      </c>
      <c r="F145" s="114"/>
      <c r="G145" s="114"/>
      <c r="H145" s="114"/>
      <c r="I145" s="120"/>
      <c r="J145" s="122"/>
      <c r="K145" s="122"/>
      <c r="L145" s="122"/>
      <c r="M145" s="124"/>
      <c r="N145" s="129"/>
      <c r="O145" s="127"/>
      <c r="P145" s="93"/>
      <c r="Q145" s="93"/>
      <c r="R145" s="93"/>
      <c r="S145" s="93"/>
      <c r="T145" s="93"/>
      <c r="U145" s="93"/>
      <c r="V145" s="93"/>
      <c r="W145" s="93"/>
      <c r="X145" s="93"/>
    </row>
    <row r="146" ht="18.0" customHeight="1">
      <c r="A146" s="104">
        <f t="shared" si="1"/>
        <v>140</v>
      </c>
      <c r="B146" s="116" t="s">
        <v>1939</v>
      </c>
      <c r="C146" s="114"/>
      <c r="D146" s="114" t="s">
        <v>1569</v>
      </c>
      <c r="E146" s="114" t="s">
        <v>1569</v>
      </c>
      <c r="F146" s="114"/>
      <c r="G146" s="114"/>
      <c r="H146" s="114"/>
      <c r="I146" s="120"/>
      <c r="J146" s="122"/>
      <c r="K146" s="122"/>
      <c r="L146" s="122"/>
      <c r="M146" s="124"/>
      <c r="N146" s="129"/>
      <c r="O146" s="127"/>
      <c r="P146" s="93"/>
      <c r="Q146" s="93"/>
      <c r="R146" s="93"/>
      <c r="S146" s="93"/>
      <c r="T146" s="93"/>
      <c r="U146" s="93"/>
      <c r="V146" s="93"/>
      <c r="W146" s="93"/>
      <c r="X146" s="93"/>
    </row>
    <row r="147" ht="18.0" customHeight="1">
      <c r="A147" s="104">
        <f t="shared" si="1"/>
        <v>141</v>
      </c>
      <c r="B147" s="116" t="s">
        <v>1940</v>
      </c>
      <c r="C147" s="114"/>
      <c r="D147" s="114" t="s">
        <v>1569</v>
      </c>
      <c r="E147" s="114" t="s">
        <v>1569</v>
      </c>
      <c r="F147" s="114"/>
      <c r="G147" s="114"/>
      <c r="H147" s="114"/>
      <c r="I147" s="120"/>
      <c r="J147" s="122"/>
      <c r="K147" s="122"/>
      <c r="L147" s="122"/>
      <c r="M147" s="124"/>
      <c r="N147" s="129"/>
      <c r="O147" s="127"/>
      <c r="P147" s="93"/>
      <c r="Q147" s="93"/>
      <c r="R147" s="93"/>
      <c r="S147" s="93"/>
      <c r="T147" s="93"/>
      <c r="U147" s="93"/>
      <c r="V147" s="93"/>
      <c r="W147" s="93"/>
      <c r="X147" s="93"/>
    </row>
    <row r="148" ht="18.0" customHeight="1">
      <c r="A148" s="108">
        <f t="shared" si="1"/>
        <v>142</v>
      </c>
      <c r="B148" s="108" t="s">
        <v>1941</v>
      </c>
      <c r="C148" s="109"/>
      <c r="D148" s="109"/>
      <c r="E148" s="109"/>
      <c r="F148" s="109"/>
      <c r="G148" s="109"/>
      <c r="H148" s="109"/>
      <c r="I148" s="175"/>
      <c r="J148" s="176"/>
      <c r="K148" s="176"/>
      <c r="L148" s="176"/>
      <c r="M148" s="177"/>
      <c r="N148" s="178"/>
      <c r="O148" s="110"/>
      <c r="P148" s="111"/>
      <c r="Q148" s="112"/>
      <c r="R148" s="112"/>
      <c r="S148" s="112"/>
      <c r="T148" s="112"/>
      <c r="U148" s="112"/>
      <c r="V148" s="112"/>
      <c r="W148" s="112"/>
      <c r="X148" s="112"/>
    </row>
    <row r="149" ht="18.0" customHeight="1">
      <c r="A149" s="104">
        <f t="shared" si="1"/>
        <v>143</v>
      </c>
      <c r="B149" s="113" t="s">
        <v>1943</v>
      </c>
      <c r="C149" s="114" t="s">
        <v>1569</v>
      </c>
      <c r="D149" s="114" t="s">
        <v>1569</v>
      </c>
      <c r="E149" s="114" t="s">
        <v>1569</v>
      </c>
      <c r="F149" s="114"/>
      <c r="G149" s="114"/>
      <c r="H149" s="114"/>
      <c r="I149" s="120"/>
      <c r="J149" s="122"/>
      <c r="K149" s="122"/>
      <c r="L149" s="122"/>
      <c r="M149" s="124"/>
      <c r="N149" s="129"/>
      <c r="O149" s="127"/>
      <c r="P149" s="93"/>
      <c r="Q149" s="93"/>
      <c r="R149" s="93"/>
      <c r="S149" s="93"/>
      <c r="T149" s="93"/>
      <c r="U149" s="93"/>
      <c r="V149" s="93"/>
      <c r="W149" s="93"/>
      <c r="X149" s="93"/>
    </row>
    <row r="150" ht="18.0" customHeight="1">
      <c r="A150" s="104">
        <f t="shared" si="1"/>
        <v>144</v>
      </c>
      <c r="B150" s="116" t="s">
        <v>1955</v>
      </c>
      <c r="C150" s="114" t="s">
        <v>1569</v>
      </c>
      <c r="D150" s="114" t="s">
        <v>1569</v>
      </c>
      <c r="E150" s="114" t="s">
        <v>1569</v>
      </c>
      <c r="F150" s="114" t="s">
        <v>1569</v>
      </c>
      <c r="G150" s="114" t="s">
        <v>1569</v>
      </c>
      <c r="H150" s="114"/>
      <c r="I150" s="120"/>
      <c r="J150" s="122"/>
      <c r="K150" s="122"/>
      <c r="L150" s="122"/>
      <c r="M150" s="124"/>
      <c r="N150" s="129"/>
      <c r="O150" s="127"/>
      <c r="P150" s="93"/>
      <c r="Q150" s="93"/>
      <c r="R150" s="93"/>
      <c r="S150" s="93"/>
      <c r="T150" s="93"/>
      <c r="U150" s="93"/>
      <c r="V150" s="93"/>
      <c r="W150" s="93"/>
      <c r="X150" s="93"/>
    </row>
    <row r="151" ht="18.0" customHeight="1">
      <c r="A151" s="104">
        <f t="shared" si="1"/>
        <v>145</v>
      </c>
      <c r="B151" s="116" t="s">
        <v>1956</v>
      </c>
      <c r="C151" s="114" t="s">
        <v>1569</v>
      </c>
      <c r="D151" s="114" t="s">
        <v>1569</v>
      </c>
      <c r="E151" s="114" t="s">
        <v>1569</v>
      </c>
      <c r="F151" s="114" t="s">
        <v>1569</v>
      </c>
      <c r="G151" s="114" t="s">
        <v>1569</v>
      </c>
      <c r="H151" s="114"/>
      <c r="I151" s="120"/>
      <c r="J151" s="122"/>
      <c r="K151" s="122"/>
      <c r="L151" s="122"/>
      <c r="M151" s="124"/>
      <c r="N151" s="129"/>
      <c r="O151" s="127"/>
      <c r="P151" s="93"/>
      <c r="Q151" s="93"/>
      <c r="R151" s="93"/>
      <c r="S151" s="93"/>
      <c r="T151" s="93"/>
      <c r="U151" s="93"/>
      <c r="V151" s="93"/>
      <c r="W151" s="93"/>
      <c r="X151" s="93"/>
    </row>
    <row r="152" ht="18.0" customHeight="1">
      <c r="A152" s="104">
        <f t="shared" si="1"/>
        <v>146</v>
      </c>
      <c r="B152" s="116" t="s">
        <v>1961</v>
      </c>
      <c r="C152" s="114" t="s">
        <v>1569</v>
      </c>
      <c r="D152" s="114" t="s">
        <v>1569</v>
      </c>
      <c r="E152" s="114" t="s">
        <v>1569</v>
      </c>
      <c r="F152" s="114" t="s">
        <v>1569</v>
      </c>
      <c r="G152" s="114" t="s">
        <v>1569</v>
      </c>
      <c r="H152" s="114"/>
      <c r="I152" s="120"/>
      <c r="J152" s="122"/>
      <c r="K152" s="122"/>
      <c r="L152" s="122"/>
      <c r="M152" s="124"/>
      <c r="N152" s="129"/>
      <c r="O152" s="127"/>
      <c r="P152" s="93"/>
      <c r="Q152" s="93"/>
      <c r="R152" s="93"/>
      <c r="S152" s="93"/>
      <c r="T152" s="93"/>
      <c r="U152" s="93"/>
      <c r="V152" s="93"/>
      <c r="W152" s="93"/>
      <c r="X152" s="93"/>
    </row>
    <row r="153" ht="18.0" customHeight="1">
      <c r="A153" s="104">
        <f t="shared" si="1"/>
        <v>147</v>
      </c>
      <c r="B153" s="113" t="s">
        <v>1964</v>
      </c>
      <c r="C153" s="114" t="s">
        <v>1569</v>
      </c>
      <c r="D153" s="114" t="s">
        <v>1569</v>
      </c>
      <c r="E153" s="114" t="s">
        <v>1569</v>
      </c>
      <c r="F153" s="114" t="s">
        <v>1569</v>
      </c>
      <c r="G153" s="114" t="s">
        <v>1569</v>
      </c>
      <c r="H153" s="114"/>
      <c r="I153" s="120"/>
      <c r="J153" s="122"/>
      <c r="K153" s="122"/>
      <c r="L153" s="122"/>
      <c r="M153" s="124"/>
      <c r="N153" s="129"/>
      <c r="O153" s="127"/>
      <c r="P153" s="93"/>
      <c r="Q153" s="93"/>
      <c r="R153" s="93"/>
      <c r="S153" s="93"/>
      <c r="T153" s="93"/>
      <c r="U153" s="93"/>
      <c r="V153" s="93"/>
      <c r="W153" s="93"/>
      <c r="X153" s="93"/>
    </row>
    <row r="154" ht="18.0" customHeight="1">
      <c r="A154" s="104">
        <f t="shared" si="1"/>
        <v>148</v>
      </c>
      <c r="B154" s="116" t="s">
        <v>1972</v>
      </c>
      <c r="C154" s="114" t="s">
        <v>1569</v>
      </c>
      <c r="D154" s="114" t="s">
        <v>1569</v>
      </c>
      <c r="E154" s="114" t="s">
        <v>1569</v>
      </c>
      <c r="F154" s="114" t="s">
        <v>1569</v>
      </c>
      <c r="G154" s="114" t="s">
        <v>1569</v>
      </c>
      <c r="H154" s="114"/>
      <c r="I154" s="120"/>
      <c r="J154" s="122"/>
      <c r="K154" s="122"/>
      <c r="L154" s="122"/>
      <c r="M154" s="124"/>
      <c r="N154" s="129"/>
      <c r="O154" s="127"/>
      <c r="P154" s="93"/>
      <c r="Q154" s="93"/>
      <c r="R154" s="93"/>
      <c r="S154" s="93"/>
      <c r="T154" s="93"/>
      <c r="U154" s="93"/>
      <c r="V154" s="93"/>
      <c r="W154" s="93"/>
      <c r="X154" s="93"/>
    </row>
    <row r="155" ht="18.0" customHeight="1">
      <c r="A155" s="104">
        <f t="shared" si="1"/>
        <v>149</v>
      </c>
      <c r="B155" s="116" t="s">
        <v>1974</v>
      </c>
      <c r="C155" s="114" t="s">
        <v>1569</v>
      </c>
      <c r="D155" s="114" t="s">
        <v>1569</v>
      </c>
      <c r="E155" s="114" t="s">
        <v>1569</v>
      </c>
      <c r="F155" s="114" t="s">
        <v>1569</v>
      </c>
      <c r="G155" s="114" t="s">
        <v>1569</v>
      </c>
      <c r="H155" s="114"/>
      <c r="I155" s="120"/>
      <c r="J155" s="122"/>
      <c r="K155" s="122"/>
      <c r="L155" s="122"/>
      <c r="M155" s="124"/>
      <c r="N155" s="129"/>
      <c r="O155" s="127"/>
      <c r="P155" s="93"/>
      <c r="Q155" s="93"/>
      <c r="R155" s="93"/>
      <c r="S155" s="93"/>
      <c r="T155" s="93"/>
      <c r="U155" s="93"/>
      <c r="V155" s="93"/>
      <c r="W155" s="93"/>
      <c r="X155" s="93"/>
    </row>
    <row r="156" ht="18.0" customHeight="1">
      <c r="A156" s="108">
        <f t="shared" si="1"/>
        <v>150</v>
      </c>
      <c r="B156" s="108" t="s">
        <v>1981</v>
      </c>
      <c r="C156" s="109"/>
      <c r="D156" s="109"/>
      <c r="E156" s="109"/>
      <c r="F156" s="109"/>
      <c r="G156" s="109"/>
      <c r="H156" s="109"/>
      <c r="I156" s="175"/>
      <c r="J156" s="176"/>
      <c r="K156" s="176"/>
      <c r="L156" s="176"/>
      <c r="M156" s="177"/>
      <c r="N156" s="178"/>
      <c r="O156" s="110"/>
      <c r="P156" s="111"/>
      <c r="Q156" s="112"/>
      <c r="R156" s="112"/>
      <c r="S156" s="112"/>
      <c r="T156" s="112"/>
      <c r="U156" s="112"/>
      <c r="V156" s="112"/>
      <c r="W156" s="112"/>
      <c r="X156" s="112"/>
    </row>
    <row r="157" ht="18.0" customHeight="1">
      <c r="A157" s="104">
        <f t="shared" si="1"/>
        <v>151</v>
      </c>
      <c r="B157" s="113" t="s">
        <v>1983</v>
      </c>
      <c r="C157" s="114" t="s">
        <v>1569</v>
      </c>
      <c r="D157" s="114" t="s">
        <v>1569</v>
      </c>
      <c r="E157" s="114" t="s">
        <v>1569</v>
      </c>
      <c r="F157" s="114" t="s">
        <v>1569</v>
      </c>
      <c r="G157" s="114" t="s">
        <v>1569</v>
      </c>
      <c r="H157" s="114"/>
      <c r="I157" s="120"/>
      <c r="J157" s="122"/>
      <c r="K157" s="122"/>
      <c r="L157" s="122"/>
      <c r="M157" s="124"/>
      <c r="N157" s="129"/>
      <c r="O157" s="127"/>
      <c r="P157" s="93"/>
      <c r="Q157" s="93"/>
      <c r="R157" s="93"/>
      <c r="S157" s="93"/>
      <c r="T157" s="93"/>
      <c r="U157" s="93"/>
      <c r="V157" s="93"/>
      <c r="W157" s="93"/>
      <c r="X157" s="93"/>
    </row>
    <row r="158" ht="18.0" customHeight="1">
      <c r="A158" s="104">
        <f t="shared" si="1"/>
        <v>152</v>
      </c>
      <c r="B158" s="116" t="s">
        <v>1870</v>
      </c>
      <c r="C158" s="114" t="s">
        <v>1569</v>
      </c>
      <c r="D158" s="114" t="s">
        <v>1569</v>
      </c>
      <c r="E158" s="114" t="s">
        <v>1569</v>
      </c>
      <c r="F158" s="114" t="s">
        <v>1569</v>
      </c>
      <c r="G158" s="114" t="s">
        <v>1569</v>
      </c>
      <c r="H158" s="114"/>
      <c r="I158" s="120"/>
      <c r="J158" s="122"/>
      <c r="K158" s="122"/>
      <c r="L158" s="122"/>
      <c r="M158" s="124"/>
      <c r="N158" s="129"/>
      <c r="O158" s="127"/>
      <c r="P158" s="93"/>
      <c r="Q158" s="93"/>
      <c r="R158" s="93"/>
      <c r="S158" s="93"/>
      <c r="T158" s="93"/>
      <c r="U158" s="93"/>
      <c r="V158" s="93"/>
      <c r="W158" s="93"/>
      <c r="X158" s="93"/>
    </row>
    <row r="159" ht="18.0" customHeight="1">
      <c r="A159" s="104">
        <f t="shared" si="1"/>
        <v>153</v>
      </c>
      <c r="B159" s="116" t="s">
        <v>1986</v>
      </c>
      <c r="C159" s="114" t="s">
        <v>1569</v>
      </c>
      <c r="D159" s="114" t="s">
        <v>1569</v>
      </c>
      <c r="E159" s="114" t="s">
        <v>1569</v>
      </c>
      <c r="F159" s="114" t="s">
        <v>1569</v>
      </c>
      <c r="G159" s="114" t="s">
        <v>1569</v>
      </c>
      <c r="H159" s="114"/>
      <c r="I159" s="120"/>
      <c r="J159" s="122"/>
      <c r="K159" s="122"/>
      <c r="L159" s="122"/>
      <c r="M159" s="124"/>
      <c r="N159" s="129"/>
      <c r="O159" s="127"/>
      <c r="P159" s="93"/>
      <c r="Q159" s="93"/>
      <c r="R159" s="93"/>
      <c r="S159" s="93"/>
      <c r="T159" s="93"/>
      <c r="U159" s="93"/>
      <c r="V159" s="93"/>
      <c r="W159" s="93"/>
      <c r="X159" s="93"/>
    </row>
    <row r="160" ht="18.0" customHeight="1">
      <c r="A160" s="104">
        <f t="shared" si="1"/>
        <v>154</v>
      </c>
      <c r="B160" s="116" t="s">
        <v>1990</v>
      </c>
      <c r="C160" s="114" t="s">
        <v>1569</v>
      </c>
      <c r="D160" s="114" t="s">
        <v>1569</v>
      </c>
      <c r="E160" s="114" t="s">
        <v>1569</v>
      </c>
      <c r="F160" s="114" t="s">
        <v>1569</v>
      </c>
      <c r="G160" s="114"/>
      <c r="H160" s="114"/>
      <c r="I160" s="120"/>
      <c r="J160" s="122"/>
      <c r="K160" s="122"/>
      <c r="L160" s="122"/>
      <c r="M160" s="124"/>
      <c r="N160" s="129"/>
      <c r="O160" s="127"/>
      <c r="P160" s="93"/>
      <c r="Q160" s="93"/>
      <c r="R160" s="93"/>
      <c r="S160" s="93"/>
      <c r="T160" s="93"/>
      <c r="U160" s="93"/>
      <c r="V160" s="93"/>
      <c r="W160" s="93"/>
      <c r="X160" s="93"/>
    </row>
    <row r="161" ht="18.0" customHeight="1">
      <c r="A161" s="104">
        <f t="shared" si="1"/>
        <v>155</v>
      </c>
      <c r="B161" s="116" t="s">
        <v>1998</v>
      </c>
      <c r="C161" s="114" t="s">
        <v>1569</v>
      </c>
      <c r="D161" s="114" t="s">
        <v>1569</v>
      </c>
      <c r="E161" s="114" t="s">
        <v>1569</v>
      </c>
      <c r="F161" s="114" t="s">
        <v>1569</v>
      </c>
      <c r="G161" s="114"/>
      <c r="H161" s="114" t="s">
        <v>1569</v>
      </c>
      <c r="I161" s="120"/>
      <c r="J161" s="122"/>
      <c r="K161" s="122"/>
      <c r="L161" s="122"/>
      <c r="M161" s="124"/>
      <c r="N161" s="129"/>
      <c r="O161" s="127"/>
      <c r="P161" s="93"/>
      <c r="Q161" s="93"/>
      <c r="R161" s="93"/>
      <c r="S161" s="93"/>
      <c r="T161" s="93"/>
      <c r="U161" s="93"/>
      <c r="V161" s="93"/>
      <c r="W161" s="93"/>
      <c r="X161" s="93"/>
    </row>
    <row r="162" ht="27.75" customHeight="1">
      <c r="A162" s="104">
        <f t="shared" si="1"/>
        <v>156</v>
      </c>
      <c r="B162" s="116" t="s">
        <v>2010</v>
      </c>
      <c r="C162" s="114" t="s">
        <v>1569</v>
      </c>
      <c r="D162" s="114" t="s">
        <v>1569</v>
      </c>
      <c r="E162" s="114" t="s">
        <v>1569</v>
      </c>
      <c r="F162" s="114" t="s">
        <v>1569</v>
      </c>
      <c r="G162" s="114"/>
      <c r="H162" s="114" t="s">
        <v>1569</v>
      </c>
      <c r="I162" s="120"/>
      <c r="J162" s="122"/>
      <c r="K162" s="122"/>
      <c r="L162" s="122"/>
      <c r="M162" s="124"/>
      <c r="N162" s="129"/>
      <c r="O162" s="127"/>
      <c r="P162" s="93"/>
      <c r="Q162" s="93"/>
      <c r="R162" s="93"/>
      <c r="S162" s="93"/>
      <c r="T162" s="93"/>
      <c r="U162" s="93"/>
      <c r="V162" s="93"/>
      <c r="W162" s="93"/>
      <c r="X162" s="93"/>
    </row>
    <row r="163" ht="18.0" customHeight="1">
      <c r="A163" s="104">
        <f t="shared" si="1"/>
        <v>157</v>
      </c>
      <c r="B163" s="113" t="s">
        <v>2014</v>
      </c>
      <c r="C163" s="114" t="s">
        <v>1569</v>
      </c>
      <c r="D163" s="114" t="s">
        <v>1569</v>
      </c>
      <c r="E163" s="114" t="s">
        <v>1569</v>
      </c>
      <c r="F163" s="114" t="s">
        <v>1569</v>
      </c>
      <c r="G163" s="114" t="s">
        <v>1569</v>
      </c>
      <c r="H163" s="114"/>
      <c r="I163" s="120"/>
      <c r="J163" s="122"/>
      <c r="K163" s="122"/>
      <c r="L163" s="122"/>
      <c r="M163" s="124"/>
      <c r="N163" s="129"/>
      <c r="O163" s="127"/>
      <c r="P163" s="93"/>
      <c r="Q163" s="93"/>
      <c r="R163" s="93"/>
      <c r="S163" s="93"/>
      <c r="T163" s="93"/>
      <c r="U163" s="93"/>
      <c r="V163" s="93"/>
      <c r="W163" s="93"/>
      <c r="X163" s="93"/>
    </row>
    <row r="164" ht="18.0" customHeight="1">
      <c r="A164" s="104">
        <f t="shared" si="1"/>
        <v>158</v>
      </c>
      <c r="B164" s="116" t="s">
        <v>2018</v>
      </c>
      <c r="C164" s="114" t="s">
        <v>1569</v>
      </c>
      <c r="D164" s="114" t="s">
        <v>1569</v>
      </c>
      <c r="E164" s="114" t="s">
        <v>1569</v>
      </c>
      <c r="F164" s="114" t="s">
        <v>1569</v>
      </c>
      <c r="G164" s="114" t="s">
        <v>1569</v>
      </c>
      <c r="H164" s="114"/>
      <c r="I164" s="120"/>
      <c r="J164" s="122"/>
      <c r="K164" s="122"/>
      <c r="L164" s="122"/>
      <c r="M164" s="124"/>
      <c r="N164" s="129"/>
      <c r="O164" s="127"/>
      <c r="P164" s="93"/>
      <c r="Q164" s="93"/>
      <c r="R164" s="93"/>
      <c r="S164" s="93"/>
      <c r="T164" s="93"/>
      <c r="U164" s="93"/>
      <c r="V164" s="93"/>
      <c r="W164" s="93"/>
      <c r="X164" s="93"/>
    </row>
    <row r="165" ht="18.0" customHeight="1">
      <c r="A165" s="104">
        <f t="shared" si="1"/>
        <v>159</v>
      </c>
      <c r="B165" s="116" t="s">
        <v>2023</v>
      </c>
      <c r="C165" s="114" t="s">
        <v>1569</v>
      </c>
      <c r="D165" s="114" t="s">
        <v>1569</v>
      </c>
      <c r="E165" s="114" t="s">
        <v>1569</v>
      </c>
      <c r="F165" s="114" t="s">
        <v>1569</v>
      </c>
      <c r="G165" s="114" t="s">
        <v>1569</v>
      </c>
      <c r="H165" s="114"/>
      <c r="I165" s="120"/>
      <c r="J165" s="122"/>
      <c r="K165" s="122"/>
      <c r="L165" s="122"/>
      <c r="M165" s="124"/>
      <c r="N165" s="129"/>
      <c r="O165" s="127"/>
      <c r="P165" s="93"/>
      <c r="Q165" s="93"/>
      <c r="R165" s="93"/>
      <c r="S165" s="93"/>
      <c r="T165" s="93"/>
      <c r="U165" s="93"/>
      <c r="V165" s="93"/>
      <c r="W165" s="93"/>
      <c r="X165" s="93"/>
    </row>
    <row r="166" ht="18.0" customHeight="1">
      <c r="A166" s="104">
        <f t="shared" si="1"/>
        <v>160</v>
      </c>
      <c r="B166" s="116" t="s">
        <v>2025</v>
      </c>
      <c r="C166" s="114" t="s">
        <v>1569</v>
      </c>
      <c r="D166" s="114" t="s">
        <v>1569</v>
      </c>
      <c r="E166" s="114"/>
      <c r="F166" s="114"/>
      <c r="G166" s="114"/>
      <c r="H166" s="114"/>
      <c r="I166" s="120"/>
      <c r="J166" s="122"/>
      <c r="K166" s="122"/>
      <c r="L166" s="122"/>
      <c r="M166" s="124"/>
      <c r="N166" s="129"/>
      <c r="O166" s="127"/>
      <c r="P166" s="93"/>
      <c r="Q166" s="93"/>
      <c r="R166" s="93"/>
      <c r="S166" s="93"/>
      <c r="T166" s="93"/>
      <c r="U166" s="93"/>
      <c r="V166" s="93"/>
      <c r="W166" s="93"/>
      <c r="X166" s="93"/>
    </row>
    <row r="167" ht="18.0" customHeight="1">
      <c r="A167" s="104">
        <f t="shared" si="1"/>
        <v>161</v>
      </c>
      <c r="B167" s="116" t="s">
        <v>2031</v>
      </c>
      <c r="C167" s="114" t="s">
        <v>1569</v>
      </c>
      <c r="D167" s="114" t="s">
        <v>1569</v>
      </c>
      <c r="E167" s="114"/>
      <c r="F167" s="114"/>
      <c r="G167" s="114"/>
      <c r="H167" s="114"/>
      <c r="I167" s="120"/>
      <c r="J167" s="122"/>
      <c r="K167" s="122"/>
      <c r="L167" s="122"/>
      <c r="M167" s="124"/>
      <c r="N167" s="129"/>
      <c r="O167" s="127"/>
      <c r="P167" s="93"/>
      <c r="Q167" s="93"/>
      <c r="R167" s="93"/>
      <c r="S167" s="93"/>
      <c r="T167" s="93"/>
      <c r="U167" s="93"/>
      <c r="V167" s="93"/>
      <c r="W167" s="93"/>
      <c r="X167" s="93"/>
    </row>
    <row r="168" ht="18.0" customHeight="1">
      <c r="A168" s="104">
        <f t="shared" si="1"/>
        <v>162</v>
      </c>
      <c r="B168" s="113" t="s">
        <v>2046</v>
      </c>
      <c r="C168" s="114" t="s">
        <v>1569</v>
      </c>
      <c r="D168" s="114" t="s">
        <v>1569</v>
      </c>
      <c r="E168" s="114" t="s">
        <v>2048</v>
      </c>
      <c r="F168" s="114"/>
      <c r="G168" s="114"/>
      <c r="H168" s="114"/>
      <c r="I168" s="120"/>
      <c r="J168" s="122"/>
      <c r="K168" s="122"/>
      <c r="L168" s="122"/>
      <c r="M168" s="124"/>
      <c r="N168" s="129"/>
      <c r="O168" s="127"/>
      <c r="P168" s="93"/>
      <c r="Q168" s="93"/>
      <c r="R168" s="93"/>
      <c r="S168" s="93"/>
      <c r="T168" s="93"/>
      <c r="U168" s="93"/>
      <c r="V168" s="93"/>
      <c r="W168" s="93"/>
      <c r="X168" s="93"/>
    </row>
    <row r="169" ht="18.0" customHeight="1">
      <c r="A169" s="104">
        <f t="shared" si="1"/>
        <v>163</v>
      </c>
      <c r="B169" s="113" t="s">
        <v>2051</v>
      </c>
      <c r="C169" s="114" t="s">
        <v>1569</v>
      </c>
      <c r="D169" s="114" t="s">
        <v>1569</v>
      </c>
      <c r="E169" s="114" t="s">
        <v>2048</v>
      </c>
      <c r="F169" s="114"/>
      <c r="G169" s="114"/>
      <c r="H169" s="114"/>
      <c r="I169" s="120"/>
      <c r="J169" s="122"/>
      <c r="K169" s="122"/>
      <c r="L169" s="122"/>
      <c r="M169" s="124"/>
      <c r="N169" s="129"/>
      <c r="O169" s="127"/>
      <c r="P169" s="93"/>
      <c r="Q169" s="93"/>
      <c r="R169" s="93"/>
      <c r="S169" s="93"/>
      <c r="T169" s="93"/>
      <c r="U169" s="93"/>
      <c r="V169" s="93"/>
      <c r="W169" s="93"/>
      <c r="X169" s="93"/>
    </row>
    <row r="170" ht="18.0" customHeight="1">
      <c r="A170" s="104">
        <f t="shared" si="1"/>
        <v>164</v>
      </c>
      <c r="B170" s="113" t="s">
        <v>2053</v>
      </c>
      <c r="C170" s="114" t="s">
        <v>1569</v>
      </c>
      <c r="D170" s="114" t="s">
        <v>1569</v>
      </c>
      <c r="E170" s="114" t="s">
        <v>2048</v>
      </c>
      <c r="F170" s="114"/>
      <c r="G170" s="114"/>
      <c r="H170" s="114"/>
      <c r="I170" s="120"/>
      <c r="J170" s="122"/>
      <c r="K170" s="122"/>
      <c r="L170" s="122"/>
      <c r="M170" s="124"/>
      <c r="N170" s="129"/>
      <c r="O170" s="127"/>
      <c r="P170" s="93"/>
      <c r="Q170" s="93"/>
      <c r="R170" s="93"/>
      <c r="S170" s="93"/>
      <c r="T170" s="93"/>
      <c r="U170" s="93"/>
      <c r="V170" s="93"/>
      <c r="W170" s="93"/>
      <c r="X170" s="93"/>
    </row>
    <row r="171" ht="18.0" customHeight="1">
      <c r="A171" s="108">
        <f t="shared" si="1"/>
        <v>165</v>
      </c>
      <c r="B171" s="108" t="s">
        <v>2055</v>
      </c>
      <c r="C171" s="109"/>
      <c r="D171" s="109"/>
      <c r="E171" s="109"/>
      <c r="F171" s="109"/>
      <c r="G171" s="109"/>
      <c r="H171" s="109"/>
      <c r="I171" s="175"/>
      <c r="J171" s="176"/>
      <c r="K171" s="176"/>
      <c r="L171" s="176"/>
      <c r="M171" s="177"/>
      <c r="N171" s="178"/>
      <c r="O171" s="110"/>
      <c r="P171" s="111"/>
      <c r="Q171" s="112"/>
      <c r="R171" s="112"/>
      <c r="S171" s="112"/>
      <c r="T171" s="112"/>
      <c r="U171" s="112"/>
      <c r="V171" s="112"/>
      <c r="W171" s="112"/>
      <c r="X171" s="112"/>
    </row>
    <row r="172" ht="18.0" customHeight="1">
      <c r="A172" s="104">
        <f t="shared" si="1"/>
        <v>166</v>
      </c>
      <c r="B172" s="132" t="s">
        <v>2058</v>
      </c>
      <c r="C172" s="114" t="s">
        <v>1569</v>
      </c>
      <c r="D172" s="114" t="s">
        <v>1569</v>
      </c>
      <c r="E172" s="114" t="s">
        <v>1569</v>
      </c>
      <c r="F172" s="114" t="s">
        <v>1569</v>
      </c>
      <c r="G172" s="114"/>
      <c r="H172" s="114" t="s">
        <v>1569</v>
      </c>
      <c r="I172" s="120" t="s">
        <v>1570</v>
      </c>
      <c r="J172" s="122"/>
      <c r="K172" s="122"/>
      <c r="L172" s="122" t="s">
        <v>1570</v>
      </c>
      <c r="M172" s="124"/>
      <c r="N172" s="129"/>
      <c r="O172" s="127"/>
      <c r="P172" s="93"/>
      <c r="Q172" s="93"/>
      <c r="R172" s="93"/>
      <c r="S172" s="93"/>
      <c r="T172" s="93"/>
      <c r="U172" s="93"/>
      <c r="V172" s="93"/>
      <c r="W172" s="93"/>
      <c r="X172" s="93"/>
    </row>
    <row r="173" ht="18.0" customHeight="1">
      <c r="A173" s="104">
        <f t="shared" si="1"/>
        <v>167</v>
      </c>
      <c r="B173" s="132" t="s">
        <v>2067</v>
      </c>
      <c r="C173" s="114" t="s">
        <v>1569</v>
      </c>
      <c r="D173" s="114" t="s">
        <v>1569</v>
      </c>
      <c r="E173" s="114" t="s">
        <v>1569</v>
      </c>
      <c r="F173" s="114" t="s">
        <v>1569</v>
      </c>
      <c r="G173" s="114"/>
      <c r="H173" s="114" t="s">
        <v>1569</v>
      </c>
      <c r="I173" s="120" t="s">
        <v>1570</v>
      </c>
      <c r="J173" s="122"/>
      <c r="K173" s="122"/>
      <c r="L173" s="122" t="s">
        <v>1570</v>
      </c>
      <c r="M173" s="124"/>
      <c r="N173" s="129"/>
      <c r="O173" s="127"/>
      <c r="P173" s="93"/>
      <c r="Q173" s="93"/>
      <c r="R173" s="93"/>
      <c r="S173" s="93"/>
      <c r="T173" s="93"/>
      <c r="U173" s="93"/>
      <c r="V173" s="93"/>
      <c r="W173" s="93"/>
      <c r="X173" s="93"/>
    </row>
    <row r="174" ht="18.0" customHeight="1">
      <c r="A174" s="104">
        <f t="shared" si="1"/>
        <v>168</v>
      </c>
      <c r="B174" s="132" t="s">
        <v>2078</v>
      </c>
      <c r="C174" s="114" t="s">
        <v>1569</v>
      </c>
      <c r="D174" s="114" t="s">
        <v>1569</v>
      </c>
      <c r="E174" s="114" t="s">
        <v>1569</v>
      </c>
      <c r="F174" s="114" t="s">
        <v>1569</v>
      </c>
      <c r="G174" s="114"/>
      <c r="H174" s="114" t="s">
        <v>1569</v>
      </c>
      <c r="I174" s="120" t="s">
        <v>1570</v>
      </c>
      <c r="J174" s="122"/>
      <c r="K174" s="122"/>
      <c r="L174" s="122" t="s">
        <v>1570</v>
      </c>
      <c r="M174" s="124"/>
      <c r="N174" s="129"/>
      <c r="O174" s="127"/>
      <c r="P174" s="93"/>
      <c r="Q174" s="93"/>
      <c r="R174" s="93"/>
      <c r="S174" s="93"/>
      <c r="T174" s="93"/>
      <c r="U174" s="93"/>
      <c r="V174" s="93"/>
      <c r="W174" s="93"/>
      <c r="X174" s="93"/>
    </row>
    <row r="175" ht="18.0" customHeight="1">
      <c r="A175" s="104">
        <f t="shared" si="1"/>
        <v>169</v>
      </c>
      <c r="B175" s="132" t="s">
        <v>2091</v>
      </c>
      <c r="C175" s="114" t="s">
        <v>1569</v>
      </c>
      <c r="D175" s="114" t="s">
        <v>1569</v>
      </c>
      <c r="E175" s="114" t="s">
        <v>1569</v>
      </c>
      <c r="F175" s="114" t="s">
        <v>1569</v>
      </c>
      <c r="G175" s="114"/>
      <c r="H175" s="114" t="s">
        <v>1569</v>
      </c>
      <c r="I175" s="120" t="s">
        <v>1570</v>
      </c>
      <c r="J175" s="122"/>
      <c r="K175" s="122"/>
      <c r="L175" s="122" t="s">
        <v>1570</v>
      </c>
      <c r="M175" s="124"/>
      <c r="N175" s="129"/>
      <c r="O175" s="127"/>
      <c r="P175" s="93"/>
      <c r="Q175" s="93"/>
      <c r="R175" s="93"/>
      <c r="S175" s="93"/>
      <c r="T175" s="93"/>
      <c r="U175" s="93"/>
      <c r="V175" s="93"/>
      <c r="W175" s="93"/>
      <c r="X175" s="93"/>
    </row>
    <row r="176" ht="18.0" customHeight="1">
      <c r="A176" s="104">
        <f t="shared" si="1"/>
        <v>170</v>
      </c>
      <c r="B176" s="132" t="s">
        <v>2103</v>
      </c>
      <c r="C176" s="114" t="s">
        <v>1569</v>
      </c>
      <c r="D176" s="114" t="s">
        <v>1569</v>
      </c>
      <c r="E176" s="114" t="s">
        <v>1569</v>
      </c>
      <c r="F176" s="114" t="s">
        <v>1569</v>
      </c>
      <c r="G176" s="114"/>
      <c r="H176" s="114" t="s">
        <v>1569</v>
      </c>
      <c r="I176" s="120" t="s">
        <v>1570</v>
      </c>
      <c r="J176" s="122"/>
      <c r="K176" s="122"/>
      <c r="L176" s="122" t="s">
        <v>1570</v>
      </c>
      <c r="M176" s="124"/>
      <c r="N176" s="129"/>
      <c r="O176" s="127"/>
      <c r="P176" s="93"/>
      <c r="Q176" s="93"/>
      <c r="R176" s="93"/>
      <c r="S176" s="93"/>
      <c r="T176" s="93"/>
      <c r="U176" s="93"/>
      <c r="V176" s="93"/>
      <c r="W176" s="93"/>
      <c r="X176" s="93"/>
    </row>
    <row r="177" ht="18.0" customHeight="1">
      <c r="A177" s="104">
        <f t="shared" si="1"/>
        <v>171</v>
      </c>
      <c r="B177" s="132" t="s">
        <v>2116</v>
      </c>
      <c r="C177" s="114"/>
      <c r="D177" s="114"/>
      <c r="E177" s="114"/>
      <c r="F177" s="114"/>
      <c r="G177" s="114"/>
      <c r="H177" s="114"/>
      <c r="I177" s="120"/>
      <c r="J177" s="122"/>
      <c r="K177" s="122"/>
      <c r="L177" s="122"/>
      <c r="M177" s="124"/>
      <c r="N177" s="129"/>
      <c r="O177" s="127"/>
      <c r="P177" s="93"/>
      <c r="Q177" s="93"/>
      <c r="R177" s="93"/>
      <c r="S177" s="93"/>
      <c r="T177" s="93"/>
      <c r="U177" s="93"/>
      <c r="V177" s="93"/>
      <c r="W177" s="93"/>
      <c r="X177" s="93"/>
    </row>
    <row r="178" ht="18.0" customHeight="1">
      <c r="A178" s="104">
        <f t="shared" si="1"/>
        <v>172</v>
      </c>
      <c r="B178" s="132" t="s">
        <v>2124</v>
      </c>
      <c r="C178" s="114" t="s">
        <v>1569</v>
      </c>
      <c r="D178" s="114" t="s">
        <v>1569</v>
      </c>
      <c r="E178" s="114" t="s">
        <v>1569</v>
      </c>
      <c r="F178" s="114"/>
      <c r="G178" s="114"/>
      <c r="H178" s="114" t="s">
        <v>1569</v>
      </c>
      <c r="I178" s="120" t="s">
        <v>1570</v>
      </c>
      <c r="J178" s="122"/>
      <c r="K178" s="122"/>
      <c r="L178" s="122" t="s">
        <v>1570</v>
      </c>
      <c r="M178" s="124"/>
      <c r="N178" s="129"/>
      <c r="O178" s="127"/>
      <c r="P178" s="93"/>
      <c r="Q178" s="93"/>
      <c r="R178" s="93"/>
      <c r="S178" s="93"/>
      <c r="T178" s="93"/>
      <c r="U178" s="93"/>
      <c r="V178" s="93"/>
      <c r="W178" s="93"/>
      <c r="X178" s="93"/>
    </row>
    <row r="179" ht="18.0" customHeight="1">
      <c r="A179" s="104">
        <f t="shared" si="1"/>
        <v>173</v>
      </c>
      <c r="B179" s="132" t="s">
        <v>2130</v>
      </c>
      <c r="C179" s="114"/>
      <c r="D179" s="114"/>
      <c r="E179" s="114"/>
      <c r="F179" s="114"/>
      <c r="G179" s="114"/>
      <c r="H179" s="114"/>
      <c r="I179" s="120"/>
      <c r="J179" s="122"/>
      <c r="K179" s="122"/>
      <c r="L179" s="122"/>
      <c r="M179" s="124"/>
      <c r="N179" s="126"/>
      <c r="O179" s="127"/>
      <c r="P179" s="93"/>
      <c r="Q179" s="93"/>
      <c r="R179" s="93"/>
      <c r="S179" s="93"/>
      <c r="T179" s="93"/>
      <c r="U179" s="93"/>
      <c r="V179" s="93"/>
      <c r="W179" s="93"/>
      <c r="X179" s="93"/>
    </row>
    <row r="180" ht="18.0" customHeight="1">
      <c r="A180" s="108">
        <f t="shared" si="1"/>
        <v>174</v>
      </c>
      <c r="B180" s="108" t="s">
        <v>2137</v>
      </c>
      <c r="C180" s="109"/>
      <c r="D180" s="109"/>
      <c r="E180" s="109"/>
      <c r="F180" s="109"/>
      <c r="G180" s="109"/>
      <c r="H180" s="109"/>
      <c r="I180" s="201"/>
      <c r="J180" s="109"/>
      <c r="K180" s="109"/>
      <c r="L180" s="109"/>
      <c r="M180" s="108"/>
      <c r="N180" s="202"/>
      <c r="O180" s="203"/>
      <c r="P180" s="204"/>
      <c r="Q180" s="205"/>
      <c r="R180" s="205"/>
      <c r="S180" s="205"/>
      <c r="T180" s="205"/>
      <c r="U180" s="205"/>
      <c r="V180" s="205"/>
      <c r="W180" s="205"/>
      <c r="X180" s="205"/>
    </row>
    <row r="181" ht="18.0" customHeight="1">
      <c r="A181" s="104">
        <f t="shared" si="1"/>
        <v>175</v>
      </c>
      <c r="B181" s="132" t="s">
        <v>2191</v>
      </c>
      <c r="C181" s="206" t="s">
        <v>1569</v>
      </c>
      <c r="D181" s="206" t="s">
        <v>1569</v>
      </c>
      <c r="E181" s="206" t="s">
        <v>1569</v>
      </c>
      <c r="F181" s="206" t="s">
        <v>1569</v>
      </c>
      <c r="G181" s="206"/>
      <c r="H181" s="206" t="s">
        <v>1569</v>
      </c>
      <c r="I181" s="129" t="s">
        <v>2206</v>
      </c>
      <c r="J181" s="122" t="s">
        <v>1917</v>
      </c>
      <c r="K181" s="122"/>
      <c r="L181" s="122" t="s">
        <v>1570</v>
      </c>
      <c r="M181" s="124"/>
      <c r="N181" s="126" t="s">
        <v>1570</v>
      </c>
      <c r="O181" s="127"/>
      <c r="P181" s="93"/>
      <c r="Q181" s="93"/>
      <c r="R181" s="93"/>
      <c r="S181" s="93"/>
      <c r="T181" s="93"/>
      <c r="U181" s="93"/>
      <c r="V181" s="93"/>
      <c r="W181" s="93"/>
      <c r="X181" s="93"/>
    </row>
    <row r="182" ht="18.0" customHeight="1">
      <c r="A182" s="104">
        <f t="shared" si="1"/>
        <v>176</v>
      </c>
      <c r="B182" s="132" t="s">
        <v>2213</v>
      </c>
      <c r="C182" s="206" t="s">
        <v>1569</v>
      </c>
      <c r="D182" s="206" t="s">
        <v>1569</v>
      </c>
      <c r="E182" s="206" t="s">
        <v>1569</v>
      </c>
      <c r="F182" s="206" t="s">
        <v>1569</v>
      </c>
      <c r="G182" s="206"/>
      <c r="H182" s="206" t="s">
        <v>1569</v>
      </c>
      <c r="I182" s="129" t="s">
        <v>2206</v>
      </c>
      <c r="J182" s="122" t="s">
        <v>1917</v>
      </c>
      <c r="K182" s="122"/>
      <c r="L182" s="122" t="s">
        <v>1570</v>
      </c>
      <c r="M182" s="124"/>
      <c r="N182" s="126" t="s">
        <v>1570</v>
      </c>
      <c r="O182" s="127"/>
      <c r="P182" s="93"/>
      <c r="Q182" s="93"/>
      <c r="R182" s="93"/>
      <c r="S182" s="93"/>
      <c r="T182" s="93"/>
      <c r="U182" s="93"/>
      <c r="V182" s="93"/>
      <c r="W182" s="93"/>
      <c r="X182" s="93"/>
    </row>
    <row r="183" ht="18.0" customHeight="1">
      <c r="A183" s="104">
        <f t="shared" si="1"/>
        <v>177</v>
      </c>
      <c r="B183" s="132" t="s">
        <v>2225</v>
      </c>
      <c r="C183" s="206" t="s">
        <v>1569</v>
      </c>
      <c r="D183" s="206" t="s">
        <v>1569</v>
      </c>
      <c r="E183" s="206" t="s">
        <v>1569</v>
      </c>
      <c r="F183" s="206" t="s">
        <v>1569</v>
      </c>
      <c r="G183" s="206"/>
      <c r="H183" s="206" t="s">
        <v>1569</v>
      </c>
      <c r="I183" s="129" t="s">
        <v>2206</v>
      </c>
      <c r="J183" s="122" t="s">
        <v>1917</v>
      </c>
      <c r="K183" s="122"/>
      <c r="L183" s="122" t="s">
        <v>1570</v>
      </c>
      <c r="M183" s="124"/>
      <c r="N183" s="126" t="s">
        <v>1570</v>
      </c>
      <c r="O183" s="127"/>
      <c r="P183" s="93"/>
      <c r="Q183" s="93"/>
      <c r="R183" s="93"/>
      <c r="S183" s="93"/>
      <c r="T183" s="93"/>
      <c r="U183" s="93"/>
      <c r="V183" s="93"/>
      <c r="W183" s="93"/>
      <c r="X183" s="93"/>
    </row>
    <row r="184" ht="18.0" customHeight="1">
      <c r="A184" s="104">
        <f t="shared" si="1"/>
        <v>178</v>
      </c>
      <c r="B184" s="132" t="s">
        <v>2233</v>
      </c>
      <c r="C184" s="206" t="s">
        <v>1569</v>
      </c>
      <c r="D184" s="206" t="s">
        <v>1569</v>
      </c>
      <c r="E184" s="206" t="s">
        <v>1569</v>
      </c>
      <c r="F184" s="206" t="s">
        <v>1569</v>
      </c>
      <c r="G184" s="206"/>
      <c r="H184" s="206" t="s">
        <v>1569</v>
      </c>
      <c r="I184" s="129" t="s">
        <v>2206</v>
      </c>
      <c r="J184" s="122" t="s">
        <v>1917</v>
      </c>
      <c r="K184" s="122"/>
      <c r="L184" s="122" t="s">
        <v>1570</v>
      </c>
      <c r="M184" s="124"/>
      <c r="N184" s="126" t="s">
        <v>1570</v>
      </c>
      <c r="O184" s="127"/>
      <c r="P184" s="93"/>
      <c r="Q184" s="93"/>
      <c r="R184" s="93"/>
      <c r="S184" s="93"/>
      <c r="T184" s="93"/>
      <c r="U184" s="93"/>
      <c r="V184" s="93"/>
      <c r="W184" s="93"/>
      <c r="X184" s="93"/>
    </row>
    <row r="185" ht="18.0" customHeight="1">
      <c r="A185" s="104">
        <f t="shared" si="1"/>
        <v>179</v>
      </c>
      <c r="B185" s="132" t="s">
        <v>747</v>
      </c>
      <c r="C185" s="206"/>
      <c r="D185" s="206"/>
      <c r="E185" s="206"/>
      <c r="F185" s="206"/>
      <c r="G185" s="206"/>
      <c r="H185" s="206"/>
      <c r="I185" s="129"/>
      <c r="J185" s="122"/>
      <c r="K185" s="122"/>
      <c r="L185" s="122"/>
      <c r="M185" s="124"/>
      <c r="N185" s="126"/>
      <c r="O185" s="127"/>
      <c r="P185" s="93"/>
      <c r="Q185" s="93"/>
      <c r="R185" s="93"/>
      <c r="S185" s="93"/>
      <c r="T185" s="93"/>
      <c r="U185" s="93"/>
      <c r="V185" s="93"/>
      <c r="W185" s="93"/>
      <c r="X185" s="93"/>
    </row>
    <row r="186" ht="18.0" customHeight="1">
      <c r="A186" s="104">
        <f t="shared" si="1"/>
        <v>180</v>
      </c>
      <c r="B186" s="132" t="s">
        <v>2245</v>
      </c>
      <c r="C186" s="206"/>
      <c r="D186" s="206"/>
      <c r="E186" s="206"/>
      <c r="F186" s="206"/>
      <c r="G186" s="206"/>
      <c r="H186" s="206"/>
      <c r="I186" s="129"/>
      <c r="J186" s="122"/>
      <c r="K186" s="122"/>
      <c r="L186" s="122"/>
      <c r="M186" s="124"/>
      <c r="N186" s="126"/>
      <c r="O186" s="127"/>
      <c r="P186" s="93"/>
      <c r="Q186" s="93"/>
      <c r="R186" s="93"/>
      <c r="S186" s="93"/>
      <c r="T186" s="93"/>
      <c r="U186" s="93"/>
      <c r="V186" s="93"/>
      <c r="W186" s="93"/>
      <c r="X186" s="93"/>
    </row>
    <row r="187" ht="18.0" customHeight="1">
      <c r="A187" s="104">
        <f t="shared" si="1"/>
        <v>181</v>
      </c>
      <c r="B187" s="132"/>
      <c r="C187" s="206"/>
      <c r="D187" s="206"/>
      <c r="E187" s="206"/>
      <c r="F187" s="206"/>
      <c r="G187" s="206"/>
      <c r="H187" s="206"/>
      <c r="I187" s="129"/>
      <c r="J187" s="122"/>
      <c r="K187" s="122"/>
      <c r="L187" s="122"/>
      <c r="M187" s="124"/>
      <c r="N187" s="126"/>
      <c r="O187" s="127"/>
      <c r="P187" s="93"/>
      <c r="Q187" s="93"/>
      <c r="R187" s="93"/>
      <c r="S187" s="93"/>
      <c r="T187" s="93"/>
      <c r="U187" s="93"/>
      <c r="V187" s="93"/>
      <c r="W187" s="93"/>
      <c r="X187" s="93"/>
    </row>
    <row r="188" ht="18.0" customHeight="1">
      <c r="A188" s="104">
        <f t="shared" si="1"/>
        <v>182</v>
      </c>
      <c r="B188" s="132"/>
      <c r="C188" s="206"/>
      <c r="D188" s="206"/>
      <c r="E188" s="206"/>
      <c r="F188" s="206"/>
      <c r="G188" s="206"/>
      <c r="H188" s="206"/>
      <c r="I188" s="129"/>
      <c r="J188" s="122"/>
      <c r="K188" s="122"/>
      <c r="L188" s="122"/>
      <c r="M188" s="124"/>
      <c r="N188" s="126"/>
      <c r="O188" s="127"/>
      <c r="P188" s="93"/>
      <c r="Q188" s="93"/>
      <c r="R188" s="93"/>
      <c r="S188" s="93"/>
      <c r="T188" s="93"/>
      <c r="U188" s="93"/>
      <c r="V188" s="93"/>
      <c r="W188" s="93"/>
      <c r="X188" s="93"/>
    </row>
    <row r="189" ht="18.0" customHeight="1">
      <c r="A189" s="104">
        <f t="shared" si="1"/>
        <v>183</v>
      </c>
      <c r="B189" s="132"/>
      <c r="C189" s="206"/>
      <c r="D189" s="206"/>
      <c r="E189" s="206"/>
      <c r="F189" s="206"/>
      <c r="G189" s="206"/>
      <c r="H189" s="206"/>
      <c r="I189" s="129"/>
      <c r="J189" s="122"/>
      <c r="K189" s="122"/>
      <c r="L189" s="122"/>
      <c r="M189" s="124"/>
      <c r="N189" s="126"/>
      <c r="O189" s="127"/>
      <c r="P189" s="93"/>
      <c r="Q189" s="93"/>
      <c r="R189" s="93"/>
      <c r="S189" s="93"/>
      <c r="T189" s="93"/>
      <c r="U189" s="93"/>
      <c r="V189" s="93"/>
      <c r="W189" s="93"/>
      <c r="X189" s="93"/>
    </row>
    <row r="190" ht="18.0" customHeight="1">
      <c r="A190" s="104">
        <f t="shared" si="1"/>
        <v>184</v>
      </c>
      <c r="B190" s="207"/>
      <c r="C190" s="208"/>
      <c r="D190" s="208"/>
      <c r="E190" s="208"/>
      <c r="F190" s="208"/>
      <c r="G190" s="208"/>
      <c r="H190" s="208"/>
      <c r="I190" s="209" t="s">
        <v>2282</v>
      </c>
      <c r="J190" s="210"/>
      <c r="K190" s="210"/>
      <c r="L190" s="210"/>
      <c r="M190" s="212"/>
      <c r="N190" s="213"/>
      <c r="O190" s="127"/>
      <c r="P190" s="93"/>
      <c r="Q190" s="93"/>
      <c r="R190" s="93"/>
      <c r="S190" s="93"/>
      <c r="T190" s="93"/>
      <c r="U190" s="93"/>
      <c r="V190" s="93"/>
      <c r="W190" s="93"/>
      <c r="X190" s="93"/>
    </row>
    <row r="191" ht="18.0" customHeight="1">
      <c r="A191" s="104">
        <f t="shared" si="1"/>
        <v>185</v>
      </c>
      <c r="B191" s="129"/>
      <c r="C191" s="206"/>
      <c r="D191" s="206"/>
      <c r="E191" s="206"/>
      <c r="F191" s="206"/>
      <c r="G191" s="206"/>
      <c r="H191" s="206"/>
      <c r="I191" s="120"/>
      <c r="J191" s="122"/>
      <c r="K191" s="122"/>
      <c r="L191" s="122"/>
      <c r="M191" s="124"/>
      <c r="N191" s="129"/>
      <c r="O191" s="127"/>
      <c r="P191" s="93"/>
      <c r="Q191" s="93"/>
      <c r="R191" s="93"/>
      <c r="S191" s="93"/>
      <c r="T191" s="93"/>
      <c r="U191" s="93"/>
      <c r="V191" s="93"/>
      <c r="W191" s="93"/>
      <c r="X191" s="93"/>
    </row>
    <row r="192" ht="18.0" customHeight="1">
      <c r="A192" s="104">
        <f t="shared" si="1"/>
        <v>186</v>
      </c>
      <c r="B192" s="129"/>
      <c r="C192" s="206"/>
      <c r="D192" s="206"/>
      <c r="E192" s="206"/>
      <c r="F192" s="206"/>
      <c r="G192" s="206"/>
      <c r="H192" s="206"/>
      <c r="I192" s="120"/>
      <c r="J192" s="122"/>
      <c r="K192" s="122"/>
      <c r="L192" s="122"/>
      <c r="M192" s="124"/>
      <c r="N192" s="129"/>
      <c r="O192" s="127"/>
      <c r="P192" s="93"/>
      <c r="Q192" s="93"/>
      <c r="R192" s="93"/>
      <c r="S192" s="93"/>
      <c r="T192" s="93"/>
      <c r="U192" s="93"/>
      <c r="V192" s="93"/>
      <c r="W192" s="93"/>
      <c r="X192" s="93"/>
    </row>
    <row r="193" ht="18.0" customHeight="1">
      <c r="A193" s="104">
        <f t="shared" si="1"/>
        <v>187</v>
      </c>
      <c r="B193" s="129"/>
      <c r="C193" s="206"/>
      <c r="D193" s="206"/>
      <c r="E193" s="206"/>
      <c r="F193" s="206"/>
      <c r="G193" s="206"/>
      <c r="H193" s="206"/>
      <c r="I193" s="120"/>
      <c r="J193" s="122"/>
      <c r="K193" s="122"/>
      <c r="L193" s="122"/>
      <c r="M193" s="124"/>
      <c r="N193" s="129"/>
      <c r="O193" s="127"/>
      <c r="P193" s="93"/>
      <c r="Q193" s="93"/>
      <c r="R193" s="93"/>
      <c r="S193" s="93"/>
      <c r="T193" s="93"/>
      <c r="U193" s="93"/>
      <c r="V193" s="93"/>
      <c r="W193" s="93"/>
      <c r="X193" s="93"/>
    </row>
    <row r="194" ht="18.0" customHeight="1">
      <c r="A194" s="104">
        <f t="shared" si="1"/>
        <v>188</v>
      </c>
      <c r="B194" s="129"/>
      <c r="C194" s="206"/>
      <c r="D194" s="206"/>
      <c r="E194" s="206"/>
      <c r="F194" s="206"/>
      <c r="G194" s="206"/>
      <c r="H194" s="206"/>
      <c r="I194" s="120"/>
      <c r="J194" s="122"/>
      <c r="K194" s="122"/>
      <c r="L194" s="122"/>
      <c r="M194" s="124"/>
      <c r="N194" s="129"/>
      <c r="O194" s="127"/>
      <c r="P194" s="93"/>
      <c r="Q194" s="93"/>
      <c r="R194" s="93"/>
      <c r="S194" s="93"/>
      <c r="T194" s="93"/>
      <c r="U194" s="93"/>
      <c r="V194" s="93"/>
      <c r="W194" s="93"/>
      <c r="X194" s="93"/>
    </row>
    <row r="195" ht="18.0" customHeight="1">
      <c r="A195" s="104">
        <f t="shared" si="1"/>
        <v>189</v>
      </c>
      <c r="B195" s="129"/>
      <c r="C195" s="206"/>
      <c r="D195" s="206"/>
      <c r="E195" s="206"/>
      <c r="F195" s="206"/>
      <c r="G195" s="206"/>
      <c r="H195" s="206"/>
      <c r="I195" s="120"/>
      <c r="J195" s="122"/>
      <c r="K195" s="122"/>
      <c r="L195" s="122"/>
      <c r="M195" s="124"/>
      <c r="N195" s="129"/>
      <c r="O195" s="127"/>
      <c r="P195" s="93"/>
      <c r="Q195" s="93"/>
      <c r="R195" s="93"/>
      <c r="S195" s="93"/>
      <c r="T195" s="93"/>
      <c r="U195" s="93"/>
      <c r="V195" s="93"/>
      <c r="W195" s="93"/>
      <c r="X195" s="93"/>
    </row>
    <row r="196" ht="18.0" customHeight="1">
      <c r="A196" s="104">
        <f t="shared" si="1"/>
        <v>190</v>
      </c>
      <c r="B196" s="129"/>
      <c r="C196" s="206"/>
      <c r="D196" s="206"/>
      <c r="E196" s="206"/>
      <c r="F196" s="206"/>
      <c r="G196" s="206"/>
      <c r="H196" s="206"/>
      <c r="I196" s="120"/>
      <c r="J196" s="122"/>
      <c r="K196" s="122"/>
      <c r="L196" s="122"/>
      <c r="M196" s="124"/>
      <c r="N196" s="129"/>
      <c r="O196" s="127"/>
      <c r="P196" s="93"/>
      <c r="Q196" s="93"/>
      <c r="R196" s="93"/>
      <c r="S196" s="93"/>
      <c r="T196" s="93"/>
      <c r="U196" s="93"/>
      <c r="V196" s="93"/>
      <c r="W196" s="93"/>
      <c r="X196" s="93"/>
    </row>
    <row r="197" ht="18.0" customHeight="1">
      <c r="A197" s="104">
        <f t="shared" si="1"/>
        <v>191</v>
      </c>
      <c r="B197" s="129"/>
      <c r="C197" s="206"/>
      <c r="D197" s="206"/>
      <c r="E197" s="206"/>
      <c r="F197" s="206"/>
      <c r="G197" s="206"/>
      <c r="H197" s="206"/>
      <c r="I197" s="120"/>
      <c r="J197" s="122"/>
      <c r="K197" s="122"/>
      <c r="L197" s="122"/>
      <c r="M197" s="124"/>
      <c r="N197" s="129"/>
      <c r="O197" s="127"/>
      <c r="P197" s="93"/>
      <c r="Q197" s="93"/>
      <c r="R197" s="93"/>
      <c r="S197" s="93"/>
      <c r="T197" s="93"/>
      <c r="U197" s="93"/>
      <c r="V197" s="93"/>
      <c r="W197" s="93"/>
      <c r="X197" s="93"/>
    </row>
    <row r="198" ht="18.0" customHeight="1">
      <c r="A198" s="104">
        <f t="shared" si="1"/>
        <v>192</v>
      </c>
      <c r="B198" s="129"/>
      <c r="C198" s="206"/>
      <c r="D198" s="206"/>
      <c r="E198" s="206"/>
      <c r="F198" s="206"/>
      <c r="G198" s="206"/>
      <c r="H198" s="206"/>
      <c r="I198" s="120"/>
      <c r="J198" s="122"/>
      <c r="K198" s="122"/>
      <c r="L198" s="122"/>
      <c r="M198" s="124"/>
      <c r="N198" s="129"/>
      <c r="O198" s="127"/>
      <c r="P198" s="93"/>
      <c r="Q198" s="93"/>
      <c r="R198" s="93"/>
      <c r="S198" s="93"/>
      <c r="T198" s="93"/>
      <c r="U198" s="93"/>
      <c r="V198" s="93"/>
      <c r="W198" s="93"/>
      <c r="X198" s="93"/>
    </row>
    <row r="199" ht="18.0" customHeight="1">
      <c r="A199" s="104">
        <f t="shared" si="1"/>
        <v>193</v>
      </c>
      <c r="B199" s="129"/>
      <c r="C199" s="114"/>
      <c r="D199" s="114"/>
      <c r="E199" s="114"/>
      <c r="F199" s="114"/>
      <c r="G199" s="114"/>
      <c r="H199" s="114"/>
      <c r="I199" s="120"/>
      <c r="J199" s="122"/>
      <c r="K199" s="122"/>
      <c r="L199" s="122"/>
      <c r="M199" s="124"/>
      <c r="N199" s="129"/>
      <c r="O199" s="127"/>
      <c r="P199" s="93"/>
      <c r="Q199" s="93"/>
      <c r="R199" s="93"/>
      <c r="S199" s="93"/>
      <c r="T199" s="93"/>
      <c r="U199" s="93"/>
      <c r="V199" s="93"/>
      <c r="W199" s="93"/>
      <c r="X199" s="93"/>
    </row>
    <row r="200" ht="18.0" customHeight="1">
      <c r="A200" s="104">
        <f t="shared" si="1"/>
        <v>194</v>
      </c>
      <c r="B200" s="129"/>
      <c r="C200" s="114"/>
      <c r="D200" s="114"/>
      <c r="E200" s="114"/>
      <c r="F200" s="114"/>
      <c r="G200" s="114"/>
      <c r="H200" s="114"/>
      <c r="I200" s="120"/>
      <c r="J200" s="122"/>
      <c r="K200" s="122"/>
      <c r="L200" s="122"/>
      <c r="M200" s="124"/>
      <c r="N200" s="129"/>
      <c r="O200" s="127"/>
      <c r="P200" s="93"/>
      <c r="Q200" s="93"/>
      <c r="R200" s="93"/>
      <c r="S200" s="93"/>
      <c r="T200" s="93"/>
      <c r="U200" s="93"/>
      <c r="V200" s="93"/>
      <c r="W200" s="93"/>
      <c r="X200" s="93"/>
    </row>
    <row r="201" ht="18.0" customHeight="1">
      <c r="A201" s="104">
        <f t="shared" si="1"/>
        <v>195</v>
      </c>
      <c r="B201" s="129"/>
      <c r="C201" s="114"/>
      <c r="D201" s="114"/>
      <c r="E201" s="114"/>
      <c r="F201" s="114"/>
      <c r="G201" s="114"/>
      <c r="H201" s="114"/>
      <c r="I201" s="120"/>
      <c r="J201" s="122"/>
      <c r="K201" s="122"/>
      <c r="L201" s="122"/>
      <c r="M201" s="124"/>
      <c r="N201" s="129"/>
      <c r="O201" s="127"/>
      <c r="P201" s="93"/>
      <c r="Q201" s="93"/>
      <c r="R201" s="93"/>
      <c r="S201" s="93"/>
      <c r="T201" s="93"/>
      <c r="U201" s="93"/>
      <c r="V201" s="93"/>
      <c r="W201" s="93"/>
      <c r="X201" s="93"/>
    </row>
    <row r="202" ht="18.0" customHeight="1">
      <c r="A202" s="104">
        <f t="shared" si="1"/>
        <v>196</v>
      </c>
      <c r="B202" s="129"/>
      <c r="C202" s="114"/>
      <c r="D202" s="114"/>
      <c r="E202" s="114"/>
      <c r="F202" s="114"/>
      <c r="G202" s="114"/>
      <c r="H202" s="114"/>
      <c r="I202" s="120"/>
      <c r="J202" s="122"/>
      <c r="K202" s="122"/>
      <c r="L202" s="122"/>
      <c r="M202" s="124"/>
      <c r="N202" s="129"/>
      <c r="O202" s="127"/>
      <c r="P202" s="93"/>
      <c r="Q202" s="93"/>
      <c r="R202" s="93"/>
      <c r="S202" s="93"/>
      <c r="T202" s="93"/>
      <c r="U202" s="93"/>
      <c r="V202" s="93"/>
      <c r="W202" s="93"/>
      <c r="X202" s="93"/>
    </row>
    <row r="203" ht="18.0" customHeight="1">
      <c r="A203" s="104">
        <f t="shared" si="1"/>
        <v>197</v>
      </c>
      <c r="B203" s="129"/>
      <c r="C203" s="114"/>
      <c r="D203" s="114"/>
      <c r="E203" s="114"/>
      <c r="F203" s="114"/>
      <c r="G203" s="114"/>
      <c r="H203" s="114"/>
      <c r="I203" s="120"/>
      <c r="J203" s="122"/>
      <c r="K203" s="122"/>
      <c r="L203" s="122"/>
      <c r="M203" s="124"/>
      <c r="N203" s="129"/>
      <c r="O203" s="127"/>
      <c r="P203" s="93"/>
      <c r="Q203" s="93"/>
      <c r="R203" s="93"/>
      <c r="S203" s="93"/>
      <c r="T203" s="93"/>
      <c r="U203" s="93"/>
      <c r="V203" s="93"/>
      <c r="W203" s="93"/>
      <c r="X203" s="93"/>
    </row>
    <row r="204" ht="18.0" customHeight="1">
      <c r="A204" s="104">
        <f t="shared" si="1"/>
        <v>198</v>
      </c>
      <c r="B204" s="129"/>
      <c r="C204" s="114"/>
      <c r="D204" s="114"/>
      <c r="E204" s="114"/>
      <c r="F204" s="114"/>
      <c r="G204" s="114"/>
      <c r="H204" s="114"/>
      <c r="I204" s="120"/>
      <c r="J204" s="122"/>
      <c r="K204" s="122"/>
      <c r="L204" s="122"/>
      <c r="M204" s="124"/>
      <c r="N204" s="129"/>
      <c r="O204" s="127"/>
      <c r="P204" s="93"/>
      <c r="Q204" s="93"/>
      <c r="R204" s="93"/>
      <c r="S204" s="93"/>
      <c r="T204" s="93"/>
      <c r="U204" s="93"/>
      <c r="V204" s="93"/>
      <c r="W204" s="93"/>
      <c r="X204" s="93"/>
    </row>
    <row r="205" ht="18.0" customHeight="1">
      <c r="A205" s="104">
        <f t="shared" si="1"/>
        <v>199</v>
      </c>
      <c r="B205" s="129"/>
      <c r="C205" s="114"/>
      <c r="D205" s="114"/>
      <c r="E205" s="114"/>
      <c r="F205" s="114"/>
      <c r="G205" s="114"/>
      <c r="H205" s="114"/>
      <c r="I205" s="120"/>
      <c r="J205" s="122"/>
      <c r="K205" s="122"/>
      <c r="L205" s="122"/>
      <c r="M205" s="124"/>
      <c r="N205" s="129"/>
      <c r="O205" s="127"/>
      <c r="P205" s="93"/>
      <c r="Q205" s="93"/>
      <c r="R205" s="93"/>
      <c r="S205" s="93"/>
      <c r="T205" s="93"/>
      <c r="U205" s="93"/>
      <c r="V205" s="93"/>
      <c r="W205" s="93"/>
      <c r="X205" s="93"/>
    </row>
    <row r="206" ht="18.0" customHeight="1">
      <c r="A206" s="93"/>
      <c r="B206" s="93"/>
      <c r="C206" s="93"/>
      <c r="D206" s="93"/>
      <c r="E206" s="93"/>
      <c r="F206" s="93"/>
      <c r="G206" s="93"/>
      <c r="H206" s="93"/>
      <c r="I206" s="171"/>
      <c r="J206" s="93"/>
      <c r="K206" s="93"/>
      <c r="L206" s="93"/>
      <c r="M206" s="93"/>
      <c r="N206" s="93"/>
      <c r="O206" s="93"/>
      <c r="P206" s="93"/>
      <c r="Q206" s="93"/>
      <c r="R206" s="93"/>
      <c r="S206" s="93"/>
      <c r="T206" s="93"/>
      <c r="U206" s="93"/>
      <c r="V206" s="93"/>
      <c r="W206" s="93"/>
      <c r="X206" s="93"/>
    </row>
  </sheetData>
  <mergeCells count="3">
    <mergeCell ref="C5:H5"/>
    <mergeCell ref="B2:N2"/>
    <mergeCell ref="B1:J1"/>
  </mergeCells>
  <hyperlinks>
    <hyperlink r:id="rId2" ref="L84"/>
  </hyperlinks>
  <drawing r:id="rId3"/>
  <legacyDrawing r:id="rId4"/>
</worksheet>
</file>